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4"/>
  </bookViews>
  <sheets>
    <sheet name="IS" sheetId="1" r:id="rId1"/>
    <sheet name="BS" sheetId="2" r:id="rId2"/>
    <sheet name="Equity" sheetId="3" r:id="rId3"/>
    <sheet name="CashFlow" sheetId="4" r:id="rId4"/>
    <sheet name="Notes " sheetId="5" r:id="rId5"/>
  </sheets>
  <definedNames>
    <definedName name="_xlnm.Print_Area" localSheetId="1">'BS'!$A$1:$E$61</definedName>
    <definedName name="_xlnm.Print_Area" localSheetId="3">'CashFlow'!$A$1:$E$69</definedName>
    <definedName name="_xlnm.Print_Area" localSheetId="0">'IS'!$A$1:$I$60</definedName>
    <definedName name="_xlnm.Print_Area" localSheetId="4">'Notes '!$A$1:$I$373</definedName>
    <definedName name="_xlnm.Print_Titles" localSheetId="4">'Notes '!$1:$7</definedName>
  </definedNames>
  <calcPr fullCalcOnLoad="1" fullPrecision="0"/>
</workbook>
</file>

<file path=xl/sharedStrings.xml><?xml version="1.0" encoding="utf-8"?>
<sst xmlns="http://schemas.openxmlformats.org/spreadsheetml/2006/main" count="382" uniqueCount="274">
  <si>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</si>
  <si>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</si>
  <si>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</si>
  <si>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</si>
  <si>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</si>
  <si>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</si>
  <si>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</si>
  <si>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</si>
  <si>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</si>
  <si>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</si>
  <si>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</si>
  <si>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</si>
  <si>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</si>
  <si>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</si>
  <si>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</si>
  <si>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</si>
  <si>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</si>
  <si>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</si>
  <si>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</si>
  <si>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</si>
  <si>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</si>
  <si>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</si>
  <si>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</si>
  <si>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</si>
  <si>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</si>
  <si>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</si>
  <si>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</si>
  <si>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</si>
  <si>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</si>
  <si>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</si>
  <si>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</si>
  <si>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</si>
  <si>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</si>
  <si>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</si>
  <si>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</si>
  <si>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</si>
  <si>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</si>
  <si>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</si>
  <si>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</si>
  <si>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</si>
  <si>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</si>
  <si>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</si>
  <si>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</si>
  <si>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</si>
  <si>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</si>
  <si>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</si>
  <si>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</si>
  <si>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</si>
  <si>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</si>
  <si>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</si>
  <si>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</si>
  <si>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</si>
  <si>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</si>
  <si>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</si>
  <si>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</si>
  <si>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</si>
  <si>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</si>
  <si>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</si>
  <si>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</si>
  <si>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Pre-acquisition profits</t>
  </si>
  <si>
    <t xml:space="preserve">Profit after tax </t>
  </si>
  <si>
    <t>Finance cost</t>
  </si>
  <si>
    <t>Profit from operations</t>
  </si>
  <si>
    <t>Other operating income</t>
  </si>
  <si>
    <t>Operating expenses</t>
  </si>
  <si>
    <t>Share premium</t>
  </si>
  <si>
    <t>Share capital</t>
  </si>
  <si>
    <t>Deferred taxation</t>
  </si>
  <si>
    <t>Long term liabilities</t>
  </si>
  <si>
    <t>Reserve on consolidation</t>
  </si>
  <si>
    <t>*</t>
  </si>
  <si>
    <t>* Represents RM2</t>
  </si>
  <si>
    <t>Shareholders' funds</t>
  </si>
  <si>
    <t>Property, plant and equipment</t>
  </si>
  <si>
    <t>Inventories</t>
  </si>
  <si>
    <t>Fixed deposit with a licensed bank</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</si>
  <si>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</si>
  <si>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</si>
  <si>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</si>
  <si>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</si>
  <si>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</si>
  <si>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</si>
  <si>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</si>
  <si>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</si>
  <si>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</si>
  <si>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</si>
  <si>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</si>
  <si>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</si>
  <si>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</si>
  <si>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</si>
  <si>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</si>
  <si>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</si>
  <si>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</si>
  <si>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</si>
  <si>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</si>
  <si>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</si>
  <si>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</si>
  <si>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</si>
  <si>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</si>
  <si>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</si>
  <si>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Cash flow on acquisition of subsidiary companies,</t>
  </si>
  <si>
    <t xml:space="preserve">    net of cash acquired</t>
  </si>
  <si>
    <t>Cash flows from financing activities</t>
  </si>
  <si>
    <t>Net cash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</si>
  <si>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</si>
  <si>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</si>
  <si>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</si>
  <si>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</si>
  <si>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</si>
  <si>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</si>
  <si>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</si>
  <si>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</si>
  <si>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</si>
  <si>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</si>
  <si>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</si>
  <si>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</si>
  <si>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</si>
  <si>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</si>
  <si>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</si>
  <si>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</si>
  <si>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</si>
  <si>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</si>
  <si>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</si>
  <si>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</si>
  <si>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</si>
  <si>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</si>
  <si>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</si>
  <si>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Basis of calculation of earnings per share</t>
  </si>
  <si>
    <t>Profit forecast variance</t>
  </si>
  <si>
    <t>Cash used in operations</t>
  </si>
  <si>
    <t>- Contracted but not provided for</t>
  </si>
  <si>
    <t>BOON KOON GROUP BERHAD</t>
  </si>
  <si>
    <t>Company No. 553434-U</t>
  </si>
  <si>
    <t xml:space="preserve">   weighted average number of ordinary shares</t>
  </si>
  <si>
    <t>Basic Earnings Per Share based on</t>
  </si>
  <si>
    <t>Proforma number of ordinary</t>
  </si>
  <si>
    <t xml:space="preserve">   proforma number of ordinary shares</t>
  </si>
  <si>
    <t>Profit after taxation and minority interest (RM'000)</t>
  </si>
  <si>
    <t>Goodwill</t>
  </si>
  <si>
    <t>Tax recoverable</t>
  </si>
  <si>
    <t>- Pre-acquisition profit</t>
  </si>
  <si>
    <t>The Group's products and services are not subject to seasonality or cyclicality.</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</si>
  <si>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</si>
  <si>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</si>
  <si>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</si>
  <si>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</si>
  <si>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</si>
  <si>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</si>
  <si>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</si>
  <si>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</si>
  <si>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</si>
  <si>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Profit after taxation</t>
  </si>
  <si>
    <t>ended</t>
  </si>
  <si>
    <t>- Current taxation</t>
  </si>
  <si>
    <t>- Deferred taxation</t>
  </si>
  <si>
    <t>(Over)/under provision in prior year</t>
  </si>
  <si>
    <t>Taxation of Malaysian statutory tax rate of 28%</t>
  </si>
  <si>
    <t>Expenses not deductible for tax purposes</t>
  </si>
  <si>
    <t>Reconciliation of statutory tax rate to effective tax rate :</t>
  </si>
  <si>
    <t>Individual</t>
  </si>
  <si>
    <t>Cumulative</t>
  </si>
  <si>
    <t>Cumulative Quarter</t>
  </si>
  <si>
    <t xml:space="preserve">Basic Earnings Per Share based on </t>
  </si>
  <si>
    <t>(Audited)</t>
  </si>
  <si>
    <t xml:space="preserve">   of RM1.00 each assumed in issue (sen)</t>
  </si>
  <si>
    <t xml:space="preserve">   shares of RM1.00 each assumed in issue ('000)</t>
  </si>
  <si>
    <t>Balance as at 1 January 2004</t>
  </si>
  <si>
    <t>Number of</t>
  </si>
  <si>
    <t>ordinary shares</t>
  </si>
  <si>
    <t>each allotted</t>
  </si>
  <si>
    <t xml:space="preserve">Goodwill </t>
  </si>
  <si>
    <t>Share of net assets acquired</t>
  </si>
  <si>
    <t>Total purchase consideration</t>
  </si>
  <si>
    <t>Net profit for the period (RM'000)</t>
  </si>
  <si>
    <t xml:space="preserve">   of RM0.50 each in issue (RM)</t>
  </si>
  <si>
    <t>Net profit for the period</t>
  </si>
  <si>
    <t>Rights issue</t>
  </si>
  <si>
    <t>Public issue</t>
  </si>
  <si>
    <t>Payment of listing expenses</t>
  </si>
  <si>
    <t>Retained</t>
  </si>
  <si>
    <t>(Accumulated</t>
  </si>
  <si>
    <t>Reduced tax rate on first RM500,000 chargeable income</t>
  </si>
  <si>
    <t xml:space="preserve">Losses) </t>
  </si>
  <si>
    <t>Profit /</t>
  </si>
  <si>
    <t>Interest received</t>
  </si>
  <si>
    <t>Proceed from borrowings</t>
  </si>
  <si>
    <t>Repayment of borrowings</t>
  </si>
  <si>
    <t>Net cash used in operating activities</t>
  </si>
  <si>
    <t>Operating profit before working capital changes</t>
  </si>
  <si>
    <t xml:space="preserve">   shares of RM0.50 each in issue ('000)</t>
  </si>
  <si>
    <t xml:space="preserve">Double deduction of expenses </t>
  </si>
  <si>
    <t>The acquisitions had the following effect on the Group :</t>
  </si>
  <si>
    <t>Acquisition of subsidiary companies</t>
  </si>
  <si>
    <t>Diluted earnings per share (RM)</t>
  </si>
  <si>
    <t>Fixed deposit</t>
  </si>
  <si>
    <t>Directors' account</t>
  </si>
  <si>
    <t>Hire purchase payables</t>
  </si>
  <si>
    <t xml:space="preserve">vehicles and </t>
  </si>
  <si>
    <t xml:space="preserve">financing </t>
  </si>
  <si>
    <t>Profit after tax after minority interest</t>
  </si>
  <si>
    <t>31.12.04</t>
  </si>
  <si>
    <t>Basic earnings/(loss) per share
based on weighted average number of shares in issue (RM)</t>
  </si>
  <si>
    <t>Exceptional item</t>
  </si>
  <si>
    <t>Profit after finance cost</t>
  </si>
  <si>
    <t>There were no changes to the estimates that have been used in the preparation of the current financial statements.</t>
  </si>
  <si>
    <t>Contracted but not provided for :</t>
  </si>
  <si>
    <t>The outstanding capital commitments at the end of the current quarter is as follows :</t>
  </si>
  <si>
    <t>Written off to income statement</t>
  </si>
  <si>
    <t>Proceeds from disposal of property, plant and equipment</t>
  </si>
  <si>
    <t>Net cash used in investing activities</t>
  </si>
  <si>
    <t>Income not subject to tax</t>
  </si>
  <si>
    <t>Net current assets</t>
  </si>
  <si>
    <t>Retained profits</t>
  </si>
  <si>
    <t>Balance as at 1 January 2005</t>
  </si>
  <si>
    <t>RM0.50</t>
  </si>
  <si>
    <t>Corporate Proposals</t>
  </si>
  <si>
    <t xml:space="preserve">There were no exceptional items for the current quarter to date under review. </t>
  </si>
  <si>
    <t>Commercial</t>
  </si>
  <si>
    <t>and</t>
  </si>
  <si>
    <t>Insurance</t>
  </si>
  <si>
    <t>The Group comprises the following main business segments :</t>
  </si>
  <si>
    <t>(a) Commercial vehicles and bodyworks</t>
  </si>
  <si>
    <t>(b) Insurance and financing</t>
  </si>
  <si>
    <t>Proceeds from shares issued to minority shareholders 
of a subsidiary company</t>
  </si>
  <si>
    <t>Different tax rate in other country</t>
  </si>
  <si>
    <t>Foreign currency translation reserve</t>
  </si>
  <si>
    <t>Foreign currency translation differences</t>
  </si>
  <si>
    <t>Foreign</t>
  </si>
  <si>
    <t>Currency</t>
  </si>
  <si>
    <t>Translation</t>
  </si>
  <si>
    <t>Reserve</t>
  </si>
  <si>
    <t>Effects of changes in exchange rates</t>
  </si>
  <si>
    <t>Payment of dividend</t>
  </si>
  <si>
    <t>Net (decrease)/increase in cash and cash equivalents</t>
  </si>
  <si>
    <t>Note:</t>
  </si>
  <si>
    <t>Note :</t>
  </si>
  <si>
    <t>Notes :</t>
  </si>
  <si>
    <t>2.8.2005</t>
  </si>
  <si>
    <t>Private placement at an issue price of RM1.45 per new ordinary share</t>
  </si>
  <si>
    <t>1.9.2005</t>
  </si>
  <si>
    <t>Bonus issue of 41,000,000 new ordinary shares of RM0.50 each to be</t>
  </si>
  <si>
    <t>credited as fully paid-up on the basis of one (1) bonus share for every</t>
  </si>
  <si>
    <t>two (2) existing ordinary sahres of RM0.50 in the Company.</t>
  </si>
  <si>
    <t>of RM0.50 each.</t>
  </si>
  <si>
    <t>Long term hire purchase receivables</t>
  </si>
  <si>
    <t>Trade receivables</t>
  </si>
  <si>
    <t>Short term hire purchase receivables</t>
  </si>
  <si>
    <t>Issue of shares</t>
  </si>
  <si>
    <t>Capitalised for bonus issue</t>
  </si>
  <si>
    <t>Trust receipts</t>
  </si>
  <si>
    <t xml:space="preserve">Review Of Performance </t>
  </si>
  <si>
    <t xml:space="preserve">Comment on material change in profit before taxation vs. preceding quarter </t>
  </si>
  <si>
    <t xml:space="preserve">Commentary Of Prospects </t>
  </si>
  <si>
    <t xml:space="preserve">Capital Commitments </t>
  </si>
  <si>
    <t>31.12.05</t>
  </si>
  <si>
    <t>4th Quarter</t>
  </si>
  <si>
    <t>CONDENSED CONSOLIDATED  BALANCE SHEETS AS AT 31 DECEMBER 2005</t>
  </si>
  <si>
    <t>FOR THE FOURTH QUARTER ENDED 31 DECEMBER 2005</t>
  </si>
  <si>
    <t>Fourth quarter ended</t>
  </si>
  <si>
    <t>31 December 2005</t>
  </si>
  <si>
    <t>Balance as at 31 December  2005</t>
  </si>
  <si>
    <t>31 December 2004</t>
  </si>
  <si>
    <t>Balance as at 31 December 2004</t>
  </si>
  <si>
    <t>Investment in an associated company</t>
  </si>
  <si>
    <t>Purchase of investment in an associated company</t>
  </si>
  <si>
    <t>Associated company</t>
  </si>
  <si>
    <t>Payment of exercise/listing expenses</t>
  </si>
  <si>
    <t>Proceeds from issuance of shares</t>
  </si>
  <si>
    <t>Others</t>
  </si>
  <si>
    <t>-</t>
  </si>
  <si>
    <t>Share of results of an associated company</t>
  </si>
  <si>
    <t>Payment of exercise expenses</t>
  </si>
  <si>
    <t>Share of loss from associated company</t>
  </si>
  <si>
    <t>RM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</si>
</sst>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13">
    <font>
      <sz val="10"/>
      <name val="Arial"/>
      <family val="0"/>
    </font>
    <font>
      <sz val="10"/>
      <name val="Times New Roman"/>
      <family val="1"/>
    </font>
    <font>
      <b/>
      <sz val="10"/>
      <name val="Times New Roman"/>
      <family val="1"/>
    </font>
    <font>
      <b/>
      <sz val="11"/>
      <name val="Times New Roman"/>
      <family val="1"/>
    </font>
    <font>
      <sz val="11"/>
      <name val="Times New Roman"/>
      <family val="1"/>
    </font>
    <font>
      <sz val="11"/>
      <name val="Arial"/>
      <family val="0"/>
    </font>
    <font>
      <u val="single"/>
      <sz val="11"/>
      <name val="Times New Roman"/>
      <family val="1"/>
    </font>
    <font>
      <i/>
      <sz val="11"/>
      <name val="Times New Roman"/>
      <family val="1"/>
    </font>
    <font>
      <b/>
      <i/>
      <sz val="11"/>
      <name val="Times New Roman"/>
      <family val="1"/>
    </font>
    <font>
      <sz val="11"/>
      <color indexed="8"/>
      <name val="Times New Roman"/>
      <family val="1"/>
    </font>
    <font>
      <sz val="12"/>
      <color indexed="8"/>
      <name val="Times New Roman"/>
      <family val="1"/>
    </font>
    <font>
      <sz val="11"/>
      <color indexed="10"/>
      <name val="Times New Roman"/>
      <family val="1"/>
    </font>
    <font>
      <sz val="10"/>
      <color indexed="10"/>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4">
    <xf numFmtId="0" fontId="0" fillId="0" borderId="0" xfId="0"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horizontal="justify"/>
    </xf>
    <xf numFmtId="0" fontId="3" fillId="0" borderId="0" xfId="0" applyFont="1" applyAlignment="1">
      <alignment horizontal="left"/>
    </xf>
    <xf numFmtId="0" fontId="4" fillId="0" borderId="0" xfId="0" applyFont="1" applyAlignment="1">
      <alignment/>
    </xf>
    <xf numFmtId="0" fontId="3" fillId="0" borderId="0" xfId="0" applyFont="1" applyAlignment="1">
      <alignment/>
    </xf>
    <xf numFmtId="0" fontId="3" fillId="0" borderId="0" xfId="0" applyFont="1" applyAlignment="1" quotePrefix="1">
      <alignment horizontal="left"/>
    </xf>
    <xf numFmtId="0" fontId="3" fillId="0" borderId="0" xfId="0" applyFont="1" applyFill="1" applyAlignment="1">
      <alignment/>
    </xf>
    <xf numFmtId="0" fontId="4" fillId="0" borderId="0" xfId="0" applyFont="1" applyFill="1" applyAlignment="1">
      <alignment/>
    </xf>
    <xf numFmtId="0" fontId="4" fillId="0" borderId="0" xfId="0" applyFont="1" applyBorder="1" applyAlignment="1">
      <alignment/>
    </xf>
    <xf numFmtId="0" fontId="3" fillId="0" borderId="0" xfId="0" applyFont="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4" fillId="0" borderId="0" xfId="0" applyFont="1" applyAlignment="1">
      <alignment horizontal="center"/>
    </xf>
    <xf numFmtId="173" fontId="4" fillId="0" borderId="0" xfId="15" applyNumberFormat="1" applyFont="1" applyFill="1" applyBorder="1" applyAlignment="1">
      <alignment horizontal="center"/>
    </xf>
    <xf numFmtId="173" fontId="4" fillId="0" borderId="1" xfId="15" applyNumberFormat="1" applyFont="1" applyFill="1" applyBorder="1" applyAlignment="1">
      <alignment horizontal="center"/>
    </xf>
    <xf numFmtId="173" fontId="4" fillId="0" borderId="2" xfId="15" applyNumberFormat="1" applyFont="1" applyFill="1" applyBorder="1" applyAlignment="1">
      <alignment horizontal="center"/>
    </xf>
    <xf numFmtId="0" fontId="4" fillId="0" borderId="0" xfId="19" applyFont="1" applyFill="1" applyAlignment="1">
      <alignment horizontal="center"/>
      <protection/>
    </xf>
    <xf numFmtId="0" fontId="5" fillId="0" borderId="0" xfId="19" applyFont="1" applyFill="1" applyAlignment="1">
      <alignment horizontal="center"/>
      <protection/>
    </xf>
    <xf numFmtId="0" fontId="4" fillId="0" borderId="0" xfId="0" applyFont="1" applyFill="1" applyAlignment="1">
      <alignment horizontal="center"/>
    </xf>
    <xf numFmtId="0" fontId="4" fillId="0" borderId="0" xfId="19" applyFont="1" applyFill="1">
      <alignment/>
      <protection/>
    </xf>
    <xf numFmtId="0" fontId="4" fillId="0" borderId="0" xfId="19" applyFont="1" applyFill="1" applyBorder="1" applyAlignment="1">
      <alignment horizontal="center"/>
      <protection/>
    </xf>
    <xf numFmtId="173" fontId="4" fillId="0" borderId="0" xfId="15" applyNumberFormat="1" applyFont="1" applyFill="1" applyAlignment="1">
      <alignment horizontal="center"/>
    </xf>
    <xf numFmtId="173" fontId="4" fillId="0" borderId="3" xfId="15" applyNumberFormat="1" applyFont="1" applyFill="1" applyBorder="1" applyAlignment="1">
      <alignment horizontal="center"/>
    </xf>
    <xf numFmtId="173" fontId="4" fillId="0" borderId="0" xfId="15" applyNumberFormat="1" applyFont="1" applyFill="1" applyAlignment="1">
      <alignment/>
    </xf>
    <xf numFmtId="41" fontId="4" fillId="0" borderId="0" xfId="0" applyNumberFormat="1" applyFont="1" applyFill="1" applyAlignment="1">
      <alignment/>
    </xf>
    <xf numFmtId="41" fontId="4" fillId="0" borderId="1" xfId="0" applyNumberFormat="1" applyFont="1" applyFill="1" applyBorder="1" applyAlignment="1">
      <alignment/>
    </xf>
    <xf numFmtId="41" fontId="4" fillId="0" borderId="3" xfId="0" applyNumberFormat="1" applyFont="1" applyFill="1" applyBorder="1" applyAlignment="1">
      <alignment/>
    </xf>
    <xf numFmtId="41" fontId="4" fillId="0" borderId="2" xfId="0" applyNumberFormat="1" applyFont="1" applyFill="1" applyBorder="1" applyAlignment="1">
      <alignment horizontal="center"/>
    </xf>
    <xf numFmtId="41" fontId="4" fillId="0" borderId="0" xfId="0" applyNumberFormat="1" applyFont="1" applyFill="1" applyBorder="1" applyAlignment="1">
      <alignment horizontal="center"/>
    </xf>
    <xf numFmtId="0" fontId="4" fillId="0" borderId="0" xfId="0" applyFont="1" applyFill="1" applyAlignment="1" quotePrefix="1">
      <alignment/>
    </xf>
    <xf numFmtId="41" fontId="4" fillId="0" borderId="0" xfId="0" applyNumberFormat="1" applyFont="1" applyFill="1" applyBorder="1" applyAlignment="1">
      <alignment/>
    </xf>
    <xf numFmtId="0" fontId="6" fillId="0" borderId="0" xfId="0" applyFont="1" applyFill="1" applyAlignment="1">
      <alignment/>
    </xf>
    <xf numFmtId="41" fontId="4" fillId="0" borderId="4" xfId="0" applyNumberFormat="1" applyFont="1" applyFill="1" applyBorder="1" applyAlignment="1">
      <alignment/>
    </xf>
    <xf numFmtId="15" fontId="4" fillId="0" borderId="0" xfId="0" applyNumberFormat="1" applyFont="1" applyFill="1" applyAlignment="1">
      <alignment horizontal="center"/>
    </xf>
    <xf numFmtId="15" fontId="4" fillId="0" borderId="0" xfId="0" applyNumberFormat="1" applyFont="1" applyFill="1" applyAlignment="1" quotePrefix="1">
      <alignment horizontal="center"/>
    </xf>
    <xf numFmtId="41" fontId="4" fillId="0" borderId="0" xfId="0" applyNumberFormat="1" applyFont="1" applyFill="1" applyAlignment="1">
      <alignment horizontal="center"/>
    </xf>
    <xf numFmtId="186" fontId="4" fillId="0" borderId="2" xfId="0" applyNumberFormat="1" applyFont="1" applyFill="1" applyBorder="1" applyAlignment="1">
      <alignment horizontal="center"/>
    </xf>
    <xf numFmtId="186" fontId="4" fillId="0" borderId="0" xfId="0" applyNumberFormat="1" applyFont="1" applyFill="1" applyBorder="1" applyAlignment="1">
      <alignment horizontal="center"/>
    </xf>
    <xf numFmtId="0" fontId="7" fillId="0" borderId="0" xfId="0" applyFont="1" applyFill="1" applyAlignment="1">
      <alignment/>
    </xf>
    <xf numFmtId="15" fontId="8" fillId="0" borderId="0" xfId="0" applyNumberFormat="1" applyFont="1" applyAlignment="1" quotePrefix="1">
      <alignment horizontal="left"/>
    </xf>
    <xf numFmtId="0" fontId="3" fillId="0" borderId="0" xfId="0" applyFont="1" applyFill="1" applyAlignment="1">
      <alignment/>
    </xf>
    <xf numFmtId="0" fontId="3" fillId="0" borderId="0" xfId="0" applyFont="1" applyFill="1" applyAlignment="1" quotePrefix="1">
      <alignment/>
    </xf>
    <xf numFmtId="173" fontId="4" fillId="0" borderId="0" xfId="15" applyNumberFormat="1" applyFont="1" applyFill="1" applyBorder="1" applyAlignment="1">
      <alignment/>
    </xf>
    <xf numFmtId="173" fontId="4" fillId="0" borderId="5" xfId="15" applyNumberFormat="1" applyFont="1" applyFill="1" applyBorder="1" applyAlignment="1">
      <alignment horizontal="center"/>
    </xf>
    <xf numFmtId="173" fontId="4" fillId="0" borderId="1" xfId="15" applyNumberFormat="1" applyFont="1" applyFill="1" applyBorder="1" applyAlignment="1">
      <alignment/>
    </xf>
    <xf numFmtId="173" fontId="4" fillId="0" borderId="2" xfId="15" applyNumberFormat="1" applyFont="1" applyFill="1" applyBorder="1" applyAlignment="1">
      <alignment/>
    </xf>
    <xf numFmtId="0" fontId="4" fillId="0" borderId="0" xfId="0" applyFont="1" applyFill="1" applyAlignment="1">
      <alignment wrapText="1"/>
    </xf>
    <xf numFmtId="173" fontId="4" fillId="0" borderId="6" xfId="15" applyNumberFormat="1" applyFont="1" applyFill="1" applyBorder="1" applyAlignment="1">
      <alignment/>
    </xf>
    <xf numFmtId="173" fontId="4" fillId="0" borderId="7" xfId="15" applyNumberFormat="1" applyFont="1" applyFill="1" applyBorder="1" applyAlignment="1">
      <alignment/>
    </xf>
    <xf numFmtId="173" fontId="4" fillId="0" borderId="3" xfId="15" applyNumberFormat="1" applyFont="1" applyFill="1" applyBorder="1" applyAlignment="1">
      <alignment/>
    </xf>
    <xf numFmtId="0" fontId="4" fillId="0" borderId="0" xfId="0" applyFont="1" applyFill="1" applyAlignment="1">
      <alignment horizontal="left"/>
    </xf>
    <xf numFmtId="0" fontId="6" fillId="0" borderId="0" xfId="0" applyFont="1" applyFill="1" applyAlignment="1" quotePrefix="1">
      <alignment/>
    </xf>
    <xf numFmtId="173" fontId="4" fillId="0" borderId="0" xfId="15" applyNumberFormat="1" applyFont="1" applyFill="1" applyAlignment="1">
      <alignment horizontal="right"/>
    </xf>
    <xf numFmtId="0" fontId="4" fillId="0" borderId="0" xfId="0" applyFont="1" applyFill="1" applyBorder="1" applyAlignment="1">
      <alignment/>
    </xf>
    <xf numFmtId="37" fontId="4" fillId="0" borderId="0" xfId="0" applyNumberFormat="1" applyFont="1" applyFill="1" applyAlignment="1">
      <alignment horizontal="left"/>
    </xf>
    <xf numFmtId="173" fontId="1" fillId="0" borderId="1" xfId="15" applyNumberFormat="1" applyFont="1" applyFill="1" applyBorder="1" applyAlignment="1">
      <alignment/>
    </xf>
    <xf numFmtId="173" fontId="1" fillId="0" borderId="0" xfId="15" applyNumberFormat="1" applyFont="1" applyFill="1" applyAlignment="1">
      <alignment horizontal="left"/>
    </xf>
    <xf numFmtId="173" fontId="4" fillId="0" borderId="0" xfId="15" applyNumberFormat="1" applyFont="1" applyFill="1" applyAlignment="1">
      <alignment horizontal="left"/>
    </xf>
    <xf numFmtId="173" fontId="1" fillId="0" borderId="0" xfId="15" applyNumberFormat="1" applyFont="1" applyFill="1" applyAlignment="1">
      <alignment horizontal="center"/>
    </xf>
    <xf numFmtId="173" fontId="1" fillId="0" borderId="0" xfId="15" applyNumberFormat="1" applyFont="1" applyFill="1" applyBorder="1" applyAlignment="1">
      <alignment horizontal="center"/>
    </xf>
    <xf numFmtId="173" fontId="4" fillId="0" borderId="6" xfId="15" applyNumberFormat="1" applyFont="1" applyFill="1" applyBorder="1" applyAlignment="1">
      <alignment horizontal="center"/>
    </xf>
    <xf numFmtId="173" fontId="4" fillId="0" borderId="7" xfId="15" applyNumberFormat="1" applyFont="1" applyFill="1" applyBorder="1" applyAlignment="1">
      <alignment horizontal="center"/>
    </xf>
    <xf numFmtId="43" fontId="4" fillId="0" borderId="2" xfId="15" applyFont="1" applyFill="1" applyBorder="1" applyAlignment="1">
      <alignment/>
    </xf>
    <xf numFmtId="43" fontId="4" fillId="0" borderId="0" xfId="15" applyFont="1" applyFill="1" applyBorder="1" applyAlignment="1">
      <alignment/>
    </xf>
    <xf numFmtId="16" fontId="4" fillId="0" borderId="0" xfId="0" applyNumberFormat="1" applyFont="1" applyFill="1" applyAlignment="1">
      <alignment horizontal="center"/>
    </xf>
    <xf numFmtId="173" fontId="3" fillId="0" borderId="0" xfId="15" applyNumberFormat="1" applyFont="1" applyFill="1" applyAlignment="1">
      <alignment/>
    </xf>
    <xf numFmtId="173" fontId="1" fillId="0" borderId="0" xfId="15" applyNumberFormat="1" applyFont="1" applyFill="1" applyBorder="1" applyAlignment="1">
      <alignment/>
    </xf>
    <xf numFmtId="173" fontId="4" fillId="0" borderId="8" xfId="15" applyNumberFormat="1" applyFont="1" applyFill="1" applyBorder="1" applyAlignment="1">
      <alignment/>
    </xf>
    <xf numFmtId="173" fontId="3" fillId="0" borderId="0" xfId="15" applyNumberFormat="1" applyFont="1" applyFill="1" applyBorder="1" applyAlignment="1">
      <alignment/>
    </xf>
    <xf numFmtId="173" fontId="4" fillId="0" borderId="0" xfId="15" applyNumberFormat="1" applyFont="1" applyFill="1" applyAlignment="1" quotePrefix="1">
      <alignment/>
    </xf>
    <xf numFmtId="173" fontId="4" fillId="0" borderId="5" xfId="15" applyNumberFormat="1" applyFont="1" applyFill="1" applyBorder="1" applyAlignment="1">
      <alignmen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173" fontId="4" fillId="0" borderId="0" xfId="0" applyNumberFormat="1" applyFont="1" applyFill="1" applyAlignment="1">
      <alignmen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173" fontId="11" fillId="0" borderId="0" xfId="15" applyNumberFormat="1" applyFont="1" applyFill="1" applyAlignment="1">
      <alignment/>
    </xf>
    <xf numFmtId="173" fontId="1" fillId="0" borderId="7" xfId="15" applyNumberFormat="1" applyFont="1" applyFill="1" applyBorder="1" applyAlignment="1">
      <alignment/>
    </xf>
    <xf numFmtId="173" fontId="1" fillId="0" borderId="9" xfId="15" applyNumberFormat="1" applyFont="1" applyFill="1" applyBorder="1" applyAlignment="1">
      <alignment/>
    </xf>
    <xf numFmtId="173" fontId="1" fillId="0" borderId="6" xfId="15" applyNumberFormat="1" applyFont="1" applyFill="1" applyBorder="1" applyAlignment="1">
      <alignment/>
    </xf>
    <xf numFmtId="173" fontId="12" fillId="0" borderId="0" xfId="15" applyNumberFormat="1" applyFont="1" applyFill="1" applyAlignment="1">
      <alignment/>
    </xf>
    <xf numFmtId="0" fontId="11" fillId="0" borderId="0" xfId="0" applyFont="1" applyFill="1" applyAlignment="1">
      <alignment/>
    </xf>
    <xf numFmtId="0" fontId="11" fillId="0" borderId="0" xfId="0" applyFont="1" applyFill="1" applyAlignment="1">
      <alignment horizontal="center"/>
    </xf>
    <xf numFmtId="0" fontId="12" fillId="0" borderId="0" xfId="0" applyFont="1" applyFill="1" applyAlignment="1">
      <alignment/>
    </xf>
    <xf numFmtId="41" fontId="4" fillId="0" borderId="0" xfId="0" applyNumberFormat="1" applyFont="1" applyBorder="1" applyAlignment="1">
      <alignment/>
    </xf>
    <xf numFmtId="43" fontId="4" fillId="0" borderId="2" xfId="15" applyNumberFormat="1" applyFont="1" applyFill="1" applyBorder="1" applyAlignment="1">
      <alignment horizontal="center"/>
    </xf>
    <xf numFmtId="173" fontId="4" fillId="0" borderId="9" xfId="15" applyNumberFormat="1" applyFont="1" applyFill="1" applyBorder="1" applyAlignment="1">
      <alignment/>
    </xf>
    <xf numFmtId="173" fontId="4" fillId="0" borderId="0" xfId="15" applyNumberFormat="1" applyFont="1" applyAlignment="1">
      <alignment/>
    </xf>
    <xf numFmtId="0" fontId="6" fillId="0" borderId="0" xfId="19" applyFont="1" applyFill="1" applyBorder="1" applyAlignment="1">
      <alignment horizontal="center"/>
      <protection/>
    </xf>
    <xf numFmtId="0" fontId="6" fillId="0" borderId="0" xfId="19" applyFont="1" applyFill="1" applyAlignment="1">
      <alignment horizontal="center"/>
      <protection/>
    </xf>
    <xf numFmtId="0" fontId="7" fillId="0" borderId="0" xfId="19" applyFont="1" applyFill="1" applyBorder="1" applyAlignment="1">
      <alignment horizontal="center"/>
      <protection/>
    </xf>
    <xf numFmtId="0" fontId="5" fillId="0" borderId="0" xfId="19" applyFont="1" applyFill="1">
      <alignment/>
      <protection/>
    </xf>
    <xf numFmtId="173" fontId="1" fillId="0" borderId="1" xfId="15" applyNumberFormat="1" applyFont="1" applyFill="1" applyBorder="1" applyAlignment="1">
      <alignment horizontal="center"/>
    </xf>
    <xf numFmtId="173" fontId="5" fillId="0" borderId="0" xfId="15" applyNumberFormat="1" applyFont="1" applyFill="1" applyAlignment="1">
      <alignment horizontal="center"/>
    </xf>
    <xf numFmtId="173" fontId="5" fillId="0" borderId="0" xfId="15" applyNumberFormat="1" applyFont="1" applyFill="1" applyAlignment="1">
      <alignment/>
    </xf>
    <xf numFmtId="41" fontId="1" fillId="0" borderId="2" xfId="0" applyNumberFormat="1" applyFont="1" applyFill="1" applyBorder="1" applyAlignment="1">
      <alignment horizontal="center"/>
    </xf>
    <xf numFmtId="0" fontId="4" fillId="0" borderId="0" xfId="0" applyFont="1" applyFill="1" applyAlignment="1">
      <alignment horizontal="center"/>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361950</xdr:colOff>
      <xdr:row>53</xdr:row>
      <xdr:rowOff>47625</xdr:rowOff>
    </xdr:from>
    <xdr:ext cx="85725" cy="180975"/>
    <xdr:sp>
      <xdr:nvSpPr>
        <xdr:cNvPr id="1" name="TextBox 4"/>
        <xdr:cNvSpPr txBox="1">
          <a:spLocks noChangeArrowheads="1"/>
        </xdr:cNvSpPr>
      </xdr:nvSpPr>
      <xdr:spPr>
        <a:xfrm>
          <a:off x="2695575" y="97726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50</xdr:row>
      <xdr:rowOff>171450</xdr:rowOff>
    </xdr:from>
    <xdr:to>
      <xdr:col>8</xdr:col>
      <xdr:colOff>19050</xdr:colOff>
      <xdr:row>58</xdr:row>
      <xdr:rowOff>123825</xdr:rowOff>
    </xdr:to>
    <xdr:sp>
      <xdr:nvSpPr>
        <xdr:cNvPr id="2" name="TextBox 5"/>
        <xdr:cNvSpPr txBox="1">
          <a:spLocks noChangeArrowheads="1"/>
        </xdr:cNvSpPr>
      </xdr:nvSpPr>
      <xdr:spPr>
        <a:xfrm>
          <a:off x="38100" y="9353550"/>
          <a:ext cx="5781675" cy="1304925"/>
        </a:xfrm>
        <a:prstGeom prst="rect">
          <a:avLst/>
        </a:prstGeom>
        <a:solidFill>
          <a:srgbClr val="FFFFFF"/>
        </a:solidFill>
        <a:ln w="9525" cmpd="sng">
          <a:noFill/>
        </a:ln>
      </xdr:spPr>
      <xdr:txBody>
        <a:bodyPr vertOverflow="clip" wrap="square"/>
        <a:p>
          <a:pPr algn="l">
            <a:defRPr/>
          </a:pPr>
          <a:r>
            <a:rPr lang="en-US" cap="none" sz="1100" b="0" i="0" u="none" baseline="0"/>
            <a:t>The Condensed Consolidated Income Statements should be read in conjunction with the Annual Financial Statements of Boon Koon Group Berhad for the year ended 31 December 2004 and the accompanying explanatory notes attached to the interim financial statements.
* The basic earnings per share for the preceding year, corresponding quarters have been restated to take into account the bonus issue made during the financial period under review.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371475</xdr:colOff>
      <xdr:row>52</xdr:row>
      <xdr:rowOff>57150</xdr:rowOff>
    </xdr:from>
    <xdr:ext cx="85725" cy="209550"/>
    <xdr:sp>
      <xdr:nvSpPr>
        <xdr:cNvPr id="1" name="TextBox 5"/>
        <xdr:cNvSpPr txBox="1">
          <a:spLocks noChangeArrowheads="1"/>
        </xdr:cNvSpPr>
      </xdr:nvSpPr>
      <xdr:spPr>
        <a:xfrm>
          <a:off x="3714750" y="953452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9525</xdr:rowOff>
    </xdr:from>
    <xdr:to>
      <xdr:col>4</xdr:col>
      <xdr:colOff>28575</xdr:colOff>
      <xdr:row>59</xdr:row>
      <xdr:rowOff>95250</xdr:rowOff>
    </xdr:to>
    <xdr:sp>
      <xdr:nvSpPr>
        <xdr:cNvPr id="2" name="TextBox 6"/>
        <xdr:cNvSpPr txBox="1">
          <a:spLocks noChangeArrowheads="1"/>
        </xdr:cNvSpPr>
      </xdr:nvSpPr>
      <xdr:spPr>
        <a:xfrm>
          <a:off x="9525" y="9324975"/>
          <a:ext cx="5153025" cy="1381125"/>
        </a:xfrm>
        <a:prstGeom prst="rect">
          <a:avLst/>
        </a:prstGeom>
        <a:solidFill>
          <a:srgbClr val="FFFFFF"/>
        </a:solidFill>
        <a:ln w="9525" cmpd="sng">
          <a:noFill/>
        </a:ln>
      </xdr:spPr>
      <xdr:txBody>
        <a:bodyPr vertOverflow="clip" wrap="square"/>
        <a:p>
          <a:pPr algn="l">
            <a:defRPr/>
          </a:pPr>
          <a:r>
            <a:rPr lang="en-US" cap="none" sz="1100" b="0" i="0" u="none" baseline="0"/>
            <a:t>The Condensed Consolidated Balance Sheets should be read in conjunction with the Annual Financial Statements of Boon Koon Group Berhad for the year ended 31 December 2004 and the accompanying explanatory notes attached to the interim financial statements.
* Trade receivables have been reclassified to conform with current quarter's presentation of segregating long term and short term hire purchase receivables as separate items.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19050</xdr:rowOff>
    </xdr:from>
    <xdr:to>
      <xdr:col>7</xdr:col>
      <xdr:colOff>0</xdr:colOff>
      <xdr:row>71</xdr:row>
      <xdr:rowOff>123825</xdr:rowOff>
    </xdr:to>
    <xdr:sp>
      <xdr:nvSpPr>
        <xdr:cNvPr id="1" name="TextBox 1"/>
        <xdr:cNvSpPr txBox="1">
          <a:spLocks noChangeArrowheads="1"/>
        </xdr:cNvSpPr>
      </xdr:nvSpPr>
      <xdr:spPr>
        <a:xfrm>
          <a:off x="9525" y="11430000"/>
          <a:ext cx="6572250" cy="428625"/>
        </a:xfrm>
        <a:prstGeom prst="rect">
          <a:avLst/>
        </a:prstGeom>
        <a:solidFill>
          <a:srgbClr val="FFFFFF"/>
        </a:solidFill>
        <a:ln w="9525" cmpd="sng">
          <a:noFill/>
        </a:ln>
      </xdr:spPr>
      <xdr:txBody>
        <a:bodyPr vertOverflow="clip" wrap="square"/>
        <a:p>
          <a:pPr algn="l">
            <a:defRPr/>
          </a:pPr>
          <a:r>
            <a:rPr lang="en-US" cap="none" sz="1100" b="0" i="0" u="none" baseline="0"/>
            <a:t>The Condensed Consolidated Statement of Changes In Equity should be read in conjunction with the Annual Financial Statements of Boon Koon Group Berhad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64</xdr:row>
      <xdr:rowOff>57150</xdr:rowOff>
    </xdr:from>
    <xdr:ext cx="85725" cy="209550"/>
    <xdr:sp>
      <xdr:nvSpPr>
        <xdr:cNvPr id="1" name="TextBox 4"/>
        <xdr:cNvSpPr txBox="1">
          <a:spLocks noChangeArrowheads="1"/>
        </xdr:cNvSpPr>
      </xdr:nvSpPr>
      <xdr:spPr>
        <a:xfrm>
          <a:off x="3752850" y="1182052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63</xdr:row>
      <xdr:rowOff>9525</xdr:rowOff>
    </xdr:from>
    <xdr:to>
      <xdr:col>4</xdr:col>
      <xdr:colOff>847725</xdr:colOff>
      <xdr:row>67</xdr:row>
      <xdr:rowOff>152400</xdr:rowOff>
    </xdr:to>
    <xdr:sp>
      <xdr:nvSpPr>
        <xdr:cNvPr id="2" name="TextBox 5"/>
        <xdr:cNvSpPr txBox="1">
          <a:spLocks noChangeArrowheads="1"/>
        </xdr:cNvSpPr>
      </xdr:nvSpPr>
      <xdr:spPr>
        <a:xfrm>
          <a:off x="9525" y="11610975"/>
          <a:ext cx="5610225" cy="790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a:t>
          </a:r>
          <a:r>
            <a:rPr lang="en-US" cap="none" sz="1100" b="0" i="0" u="none" baseline="0">
              <a:latin typeface="Times New Roman"/>
              <a:ea typeface="Times New Roman"/>
              <a:cs typeface="Times New Roman"/>
            </a:rPr>
            <a:t>e Condensed Consolidated Cash Flow Statement should be read in conjunction with the Annual Financial Statement of Boon Koon Group Berhad for the year ended 31 December 2004 and the accompanying explanatory notes attached to the interim financial statements.</a:t>
          </a:r>
        </a:p>
      </xdr:txBody>
    </xdr:sp>
    <xdr:clientData/>
  </xdr:twoCellAnchor>
  <xdr:twoCellAnchor>
    <xdr:from>
      <xdr:col>0</xdr:col>
      <xdr:colOff>0</xdr:colOff>
      <xdr:row>59</xdr:row>
      <xdr:rowOff>104775</xdr:rowOff>
    </xdr:from>
    <xdr:to>
      <xdr:col>4</xdr:col>
      <xdr:colOff>800100</xdr:colOff>
      <xdr:row>61</xdr:row>
      <xdr:rowOff>133350</xdr:rowOff>
    </xdr:to>
    <xdr:sp>
      <xdr:nvSpPr>
        <xdr:cNvPr id="3" name="TextBox 16"/>
        <xdr:cNvSpPr txBox="1">
          <a:spLocks noChangeArrowheads="1"/>
        </xdr:cNvSpPr>
      </xdr:nvSpPr>
      <xdr:spPr>
        <a:xfrm>
          <a:off x="0" y="11039475"/>
          <a:ext cx="5572125" cy="371475"/>
        </a:xfrm>
        <a:prstGeom prst="rect">
          <a:avLst/>
        </a:prstGeom>
        <a:solidFill>
          <a:srgbClr val="FFFFFF"/>
        </a:solidFill>
        <a:ln w="9525" cmpd="sng">
          <a:noFill/>
        </a:ln>
      </xdr:spPr>
      <xdr:txBody>
        <a:bodyPr vertOverflow="clip" wrap="square"/>
        <a:p>
          <a:pPr algn="l">
            <a:defRPr/>
          </a:pPr>
          <a:r>
            <a:rPr lang="en-US" cap="none" sz="11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9525</xdr:rowOff>
    </xdr:from>
    <xdr:to>
      <xdr:col>8</xdr:col>
      <xdr:colOff>419100</xdr:colOff>
      <xdr:row>32</xdr:row>
      <xdr:rowOff>57150</xdr:rowOff>
    </xdr:to>
    <xdr:sp>
      <xdr:nvSpPr>
        <xdr:cNvPr id="1" name="Text 18"/>
        <xdr:cNvSpPr txBox="1">
          <a:spLocks noChangeArrowheads="1"/>
        </xdr:cNvSpPr>
      </xdr:nvSpPr>
      <xdr:spPr>
        <a:xfrm>
          <a:off x="314325" y="5095875"/>
          <a:ext cx="6143625" cy="2476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auditors’ report  on the financial statements for the year ended 31 December 2004 was not qualified.</a:t>
          </a:r>
        </a:p>
      </xdr:txBody>
    </xdr:sp>
    <xdr:clientData/>
  </xdr:twoCellAnchor>
  <xdr:twoCellAnchor>
    <xdr:from>
      <xdr:col>1</xdr:col>
      <xdr:colOff>9525</xdr:colOff>
      <xdr:row>120</xdr:row>
      <xdr:rowOff>9525</xdr:rowOff>
    </xdr:from>
    <xdr:to>
      <xdr:col>8</xdr:col>
      <xdr:colOff>409575</xdr:colOff>
      <xdr:row>122</xdr:row>
      <xdr:rowOff>47625</xdr:rowOff>
    </xdr:to>
    <xdr:sp>
      <xdr:nvSpPr>
        <xdr:cNvPr id="2" name="Text 18"/>
        <xdr:cNvSpPr txBox="1">
          <a:spLocks noChangeArrowheads="1"/>
        </xdr:cNvSpPr>
      </xdr:nvSpPr>
      <xdr:spPr>
        <a:xfrm>
          <a:off x="314325" y="21097875"/>
          <a:ext cx="6134100" cy="4000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were no changes in the valuation of property, plant and equipment since the last audited financial statements for the year ended 31 December 2004.</a:t>
          </a:r>
        </a:p>
      </xdr:txBody>
    </xdr:sp>
    <xdr:clientData/>
  </xdr:twoCellAnchor>
  <xdr:twoCellAnchor>
    <xdr:from>
      <xdr:col>1</xdr:col>
      <xdr:colOff>0</xdr:colOff>
      <xdr:row>125</xdr:row>
      <xdr:rowOff>152400</xdr:rowOff>
    </xdr:from>
    <xdr:to>
      <xdr:col>8</xdr:col>
      <xdr:colOff>657225</xdr:colOff>
      <xdr:row>131</xdr:row>
      <xdr:rowOff>104775</xdr:rowOff>
    </xdr:to>
    <xdr:sp>
      <xdr:nvSpPr>
        <xdr:cNvPr id="3" name="Text 18"/>
        <xdr:cNvSpPr txBox="1">
          <a:spLocks noChangeArrowheads="1"/>
        </xdr:cNvSpPr>
      </xdr:nvSpPr>
      <xdr:spPr>
        <a:xfrm>
          <a:off x="304800" y="22193250"/>
          <a:ext cx="6391275" cy="942975"/>
        </a:xfrm>
        <a:prstGeom prst="rect">
          <a:avLst/>
        </a:prstGeom>
        <a:solidFill>
          <a:srgbClr val="FFFFFF"/>
        </a:solidFill>
        <a:ln w="1" cmpd="sng">
          <a:noFill/>
        </a:ln>
      </xdr:spPr>
      <xdr:txBody>
        <a:bodyPr vertOverflow="clip" wrap="square"/>
        <a:p>
          <a:pPr algn="l">
            <a:defRPr/>
          </a:pPr>
          <a:r>
            <a:rPr lang="en-US" cap="none" sz="1000" b="0" i="0" u="none" baseline="0"/>
            <a:t>On 9 February 2006, the Company announced that Boon Koon Vehicles Industries Sdn Bhd, a wholly-owned subsidiary of the Company has secured an order from the Ministry of Transport Malaysia to purchase the following rebuilt commercial vehiles for Road Transport Department for a total consideration of RM 1,451,600 :-
1.  2 units of Rebuilt commercial vehicles completed with towing facilities; and
2.  10 units of Rebuilt commercial vehicles completed with tailgate loader facility.
</a:t>
          </a:r>
        </a:p>
      </xdr:txBody>
    </xdr:sp>
    <xdr:clientData/>
  </xdr:twoCellAnchor>
  <xdr:twoCellAnchor>
    <xdr:from>
      <xdr:col>1</xdr:col>
      <xdr:colOff>0</xdr:colOff>
      <xdr:row>135</xdr:row>
      <xdr:rowOff>9525</xdr:rowOff>
    </xdr:from>
    <xdr:to>
      <xdr:col>8</xdr:col>
      <xdr:colOff>457200</xdr:colOff>
      <xdr:row>186</xdr:row>
      <xdr:rowOff>133350</xdr:rowOff>
    </xdr:to>
    <xdr:sp>
      <xdr:nvSpPr>
        <xdr:cNvPr id="4" name="Text 18"/>
        <xdr:cNvSpPr txBox="1">
          <a:spLocks noChangeArrowheads="1"/>
        </xdr:cNvSpPr>
      </xdr:nvSpPr>
      <xdr:spPr>
        <a:xfrm>
          <a:off x="304800" y="23726775"/>
          <a:ext cx="6191250" cy="7077075"/>
        </a:xfrm>
        <a:prstGeom prst="rect">
          <a:avLst/>
        </a:prstGeom>
        <a:solidFill>
          <a:srgbClr val="FFFFFF"/>
        </a:solidFill>
        <a:ln w="1" cmpd="sng">
          <a:noFill/>
        </a:ln>
      </xdr:spPr>
      <xdr:txBody>
        <a:bodyPr vertOverflow="clip" wrap="square"/>
        <a:p>
          <a:pPr algn="l">
            <a:defRPr/>
          </a:pPr>
          <a:r>
            <a:rPr lang="en-US" cap="none" sz="1100" b="0" i="0" u="none" baseline="0">
              <a:solidFill>
                <a:srgbClr val="000000"/>
              </a:solidFill>
              <a:latin typeface="Times New Roman"/>
              <a:ea typeface="Times New Roman"/>
              <a:cs typeface="Times New Roman"/>
            </a:rPr>
            <a:t>There was no change in the composition of the Group for the current quarter to date save as follows : 
1) On 6 January 2005, the Company incorporated a wholly-owned subsidiary company BKVPL in the Republic of Singapore with a paid-up capital of SGD1. On 15 August 2005, BKVPL increased its enlarged issued and paid-up share capital by SGD99,999 to SGD100,000 comprising 100,000 ordinary shares of SGD1.00 each at par for cash.
2) On 7 March 2005, the Company acquired the entire equity interest in BKCV for a total cash consideration of RM100 comprising 100 ordinary shares of RM1.00 each. On 28 March 2005, BKCV increased its enlarged issued and paid-up share capital to RM1,000,000 comprising 1,000,000 ordinary shares of RM1.00 each and BKG subscribed to 509,900 ordinary shares of RM1.00 each thereafter making BKCV a 51% subsidiary company of BKG. Subsequently on 20 October 2005, BKCV increased its enlarged issued and paid-up share capital by RM1,000,000 to RM2,000,000 comprising 2,000,000 ordinary shares of RM1.00 each via a cash subscription at par. The shareholders of BKCV subscribed to the said shares in their respective shareholding percentage.
3) On 25 October 2005, the Company announced :
(a) its proposal to acquire one (1) ordinary share of RM1.00 representing 50% of the total issued share capital of BK Fleet Management Sdn. Bhd. (formerly known as Nuwheels Sdn. Bhd.) ("BKF") for a total cash consideration of RM1.00 ("Proposed Acquisition")
(b) and its proposal to subscribe for 39,999 new ordinary shares of RM1.00 each fully paid in BKF for a total consideration of RM39,999 ("Proposed Subscription").
</a:t>
          </a:r>
          <a:r>
            <a:rPr lang="en-US" cap="none" sz="1100" b="0" i="0" u="none" baseline="0">
              <a:latin typeface="Times New Roman"/>
              <a:ea typeface="Times New Roman"/>
              <a:cs typeface="Times New Roman"/>
            </a:rPr>
            <a:t>The Proposed Acquisition and Proposed Subscription were completed on 25 October 2005 and 18 November 2005 respectively.
Upon completion of the Proposed Subscription, the Company's equity interest will represent 40% of the total and issued share capital of BKF.
4) On 21 November 2005, a wholly owned subsidiary company, namely, FPC increased its enlarged issued and paid-up share capital by RM450,800 to RM750,000 comprising 750,000 ordinary shares of RM1.00 each at par for cash.
5) On 30 December 2005, a wholly owned subsidiary company, namely, BKVI increased its enlarged issued and paid-up share capital by RM13,326,360 to RM25,000,000 comprising 25,000,000 ordinary shares of RM1.00 each at par for cash.
</a:t>
          </a:r>
        </a:p>
      </xdr:txBody>
    </xdr:sp>
    <xdr:clientData/>
  </xdr:twoCellAnchor>
  <xdr:twoCellAnchor>
    <xdr:from>
      <xdr:col>1</xdr:col>
      <xdr:colOff>9525</xdr:colOff>
      <xdr:row>190</xdr:row>
      <xdr:rowOff>9525</xdr:rowOff>
    </xdr:from>
    <xdr:to>
      <xdr:col>8</xdr:col>
      <xdr:colOff>485775</xdr:colOff>
      <xdr:row>192</xdr:row>
      <xdr:rowOff>0</xdr:rowOff>
    </xdr:to>
    <xdr:sp>
      <xdr:nvSpPr>
        <xdr:cNvPr id="5" name="Text 18"/>
        <xdr:cNvSpPr txBox="1">
          <a:spLocks noChangeArrowheads="1"/>
        </xdr:cNvSpPr>
      </xdr:nvSpPr>
      <xdr:spPr>
        <a:xfrm>
          <a:off x="314325" y="31442025"/>
          <a:ext cx="6210300" cy="37147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9525</xdr:colOff>
      <xdr:row>69</xdr:row>
      <xdr:rowOff>9525</xdr:rowOff>
    </xdr:from>
    <xdr:to>
      <xdr:col>8</xdr:col>
      <xdr:colOff>409575</xdr:colOff>
      <xdr:row>84</xdr:row>
      <xdr:rowOff>0</xdr:rowOff>
    </xdr:to>
    <xdr:sp>
      <xdr:nvSpPr>
        <xdr:cNvPr id="6" name="Text 18"/>
        <xdr:cNvSpPr txBox="1">
          <a:spLocks noChangeArrowheads="1"/>
        </xdr:cNvSpPr>
      </xdr:nvSpPr>
      <xdr:spPr>
        <a:xfrm>
          <a:off x="314325" y="11830050"/>
          <a:ext cx="6134100" cy="244792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No other dividends have been declared or paid by the Company for the current quarter ended 31 December 2005 other than as disclosed below.
The Board has paid on 10 June 2005 a first and final tax exempt dividend of 3.75 sen per share, amounting to RM3,000,000 for the financial year ended 31 December 2004 as approved by the shareholders at the Company's Annual General Meeting held on 19 May 2005.
On 23 August 2005, the Board declared an interim tax exempt dividend of 1.5 sen per share of which the entitlement date is fixed on 27 September 2005. As such, all the existing issued and paid-up shares of the Company including the proposed bonus issue shares, will also be entitled for the said dividend. The said dividend was paid on 20 October 2005.
</a:t>
          </a:r>
          <a:r>
            <a:rPr lang="en-US" cap="none" sz="1100" b="0" i="0" u="none" baseline="0">
              <a:latin typeface="Times New Roman"/>
              <a:ea typeface="Times New Roman"/>
              <a:cs typeface="Times New Roman"/>
            </a:rPr>
            <a:t>The Board is recommending the payment of a final tax exempt dividend of 3.5 sen per share, amounting to RM4,305,000 for the financial year ended 31 December 2005.</a:t>
          </a:r>
        </a:p>
      </xdr:txBody>
    </xdr:sp>
    <xdr:clientData/>
  </xdr:twoCellAnchor>
  <xdr:twoCellAnchor>
    <xdr:from>
      <xdr:col>0</xdr:col>
      <xdr:colOff>285750</xdr:colOff>
      <xdr:row>249</xdr:row>
      <xdr:rowOff>133350</xdr:rowOff>
    </xdr:from>
    <xdr:to>
      <xdr:col>8</xdr:col>
      <xdr:colOff>495300</xdr:colOff>
      <xdr:row>251</xdr:row>
      <xdr:rowOff>28575</xdr:rowOff>
    </xdr:to>
    <xdr:sp>
      <xdr:nvSpPr>
        <xdr:cNvPr id="7" name="Text 18"/>
        <xdr:cNvSpPr txBox="1">
          <a:spLocks noChangeArrowheads="1"/>
        </xdr:cNvSpPr>
      </xdr:nvSpPr>
      <xdr:spPr>
        <a:xfrm>
          <a:off x="285750" y="41405175"/>
          <a:ext cx="6248400" cy="2476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Not appliable</a:t>
          </a:r>
        </a:p>
      </xdr:txBody>
    </xdr:sp>
    <xdr:clientData/>
  </xdr:twoCellAnchor>
  <xdr:twoCellAnchor>
    <xdr:from>
      <xdr:col>1</xdr:col>
      <xdr:colOff>9525</xdr:colOff>
      <xdr:row>292</xdr:row>
      <xdr:rowOff>9525</xdr:rowOff>
    </xdr:from>
    <xdr:to>
      <xdr:col>8</xdr:col>
      <xdr:colOff>371475</xdr:colOff>
      <xdr:row>294</xdr:row>
      <xdr:rowOff>0</xdr:rowOff>
    </xdr:to>
    <xdr:sp>
      <xdr:nvSpPr>
        <xdr:cNvPr id="8" name="Text 18"/>
        <xdr:cNvSpPr txBox="1">
          <a:spLocks noChangeArrowheads="1"/>
        </xdr:cNvSpPr>
      </xdr:nvSpPr>
      <xdr:spPr>
        <a:xfrm>
          <a:off x="314325" y="49044225"/>
          <a:ext cx="6096000" cy="3429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297</xdr:row>
      <xdr:rowOff>9525</xdr:rowOff>
    </xdr:from>
    <xdr:to>
      <xdr:col>8</xdr:col>
      <xdr:colOff>438150</xdr:colOff>
      <xdr:row>301</xdr:row>
      <xdr:rowOff>0</xdr:rowOff>
    </xdr:to>
    <xdr:sp>
      <xdr:nvSpPr>
        <xdr:cNvPr id="9" name="Text 18"/>
        <xdr:cNvSpPr txBox="1">
          <a:spLocks noChangeArrowheads="1"/>
        </xdr:cNvSpPr>
      </xdr:nvSpPr>
      <xdr:spPr>
        <a:xfrm>
          <a:off x="314325" y="49939575"/>
          <a:ext cx="6162675" cy="666750"/>
        </a:xfrm>
        <a:prstGeom prst="rect">
          <a:avLst/>
        </a:prstGeom>
        <a:solidFill>
          <a:srgbClr val="FFFFFF"/>
        </a:solidFill>
        <a:ln w="1" cmpd="sng">
          <a:noFill/>
        </a:ln>
      </xdr:spPr>
      <xdr:txBody>
        <a:bodyPr vertOverflow="clip" wrap="square"/>
        <a:p>
          <a:pPr algn="l">
            <a:defRPr/>
          </a:pPr>
          <a:r>
            <a:rPr lang="en-US" cap="none" sz="11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19050</xdr:colOff>
      <xdr:row>303</xdr:row>
      <xdr:rowOff>123825</xdr:rowOff>
    </xdr:from>
    <xdr:to>
      <xdr:col>8</xdr:col>
      <xdr:colOff>590550</xdr:colOff>
      <xdr:row>306</xdr:row>
      <xdr:rowOff>133350</xdr:rowOff>
    </xdr:to>
    <xdr:sp>
      <xdr:nvSpPr>
        <xdr:cNvPr id="10" name="Text 18"/>
        <xdr:cNvSpPr txBox="1">
          <a:spLocks noChangeArrowheads="1"/>
        </xdr:cNvSpPr>
      </xdr:nvSpPr>
      <xdr:spPr>
        <a:xfrm>
          <a:off x="323850" y="51130200"/>
          <a:ext cx="6305550" cy="523875"/>
        </a:xfrm>
        <a:prstGeom prst="rect">
          <a:avLst/>
        </a:prstGeom>
        <a:solidFill>
          <a:srgbClr val="FFFFFF"/>
        </a:solidFill>
        <a:ln w="1" cmpd="sng">
          <a:noFill/>
        </a:ln>
      </xdr:spPr>
      <xdr:txBody>
        <a:bodyPr vertOverflow="clip" wrap="square"/>
        <a:p>
          <a:pPr algn="l">
            <a:defRPr/>
          </a:pPr>
          <a:r>
            <a:rPr lang="en-US" cap="none" sz="1100" b="0" i="0" u="none" baseline="0">
              <a:solidFill>
                <a:srgbClr val="000000"/>
              </a:solidFill>
            </a:rPr>
            <a:t>There are no corporate proposals announced but not completed for the period from the current quarter to the date of this report.
</a:t>
          </a:r>
        </a:p>
      </xdr:txBody>
    </xdr:sp>
    <xdr:clientData/>
  </xdr:twoCellAnchor>
  <xdr:twoCellAnchor>
    <xdr:from>
      <xdr:col>1</xdr:col>
      <xdr:colOff>9525</xdr:colOff>
      <xdr:row>333</xdr:row>
      <xdr:rowOff>9525</xdr:rowOff>
    </xdr:from>
    <xdr:to>
      <xdr:col>8</xdr:col>
      <xdr:colOff>333375</xdr:colOff>
      <xdr:row>335</xdr:row>
      <xdr:rowOff>104775</xdr:rowOff>
    </xdr:to>
    <xdr:sp>
      <xdr:nvSpPr>
        <xdr:cNvPr id="11" name="Text 18"/>
        <xdr:cNvSpPr txBox="1">
          <a:spLocks noChangeArrowheads="1"/>
        </xdr:cNvSpPr>
      </xdr:nvSpPr>
      <xdr:spPr>
        <a:xfrm>
          <a:off x="314325" y="56673750"/>
          <a:ext cx="6057900" cy="47625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339</xdr:row>
      <xdr:rowOff>9525</xdr:rowOff>
    </xdr:from>
    <xdr:to>
      <xdr:col>8</xdr:col>
      <xdr:colOff>447675</xdr:colOff>
      <xdr:row>341</xdr:row>
      <xdr:rowOff>0</xdr:rowOff>
    </xdr:to>
    <xdr:sp>
      <xdr:nvSpPr>
        <xdr:cNvPr id="12" name="Text 18"/>
        <xdr:cNvSpPr txBox="1">
          <a:spLocks noChangeArrowheads="1"/>
        </xdr:cNvSpPr>
      </xdr:nvSpPr>
      <xdr:spPr>
        <a:xfrm>
          <a:off x="314325" y="57816750"/>
          <a:ext cx="6172200" cy="37147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Group does not have any material litigation as at the date of this report.</a:t>
          </a:r>
        </a:p>
      </xdr:txBody>
    </xdr:sp>
    <xdr:clientData/>
  </xdr:twoCellAnchor>
  <xdr:twoCellAnchor>
    <xdr:from>
      <xdr:col>1</xdr:col>
      <xdr:colOff>28575</xdr:colOff>
      <xdr:row>10</xdr:row>
      <xdr:rowOff>0</xdr:rowOff>
    </xdr:from>
    <xdr:to>
      <xdr:col>8</xdr:col>
      <xdr:colOff>428625</xdr:colOff>
      <xdr:row>27</xdr:row>
      <xdr:rowOff>133350</xdr:rowOff>
    </xdr:to>
    <xdr:sp>
      <xdr:nvSpPr>
        <xdr:cNvPr id="13" name="TextBox 16"/>
        <xdr:cNvSpPr txBox="1">
          <a:spLocks noChangeArrowheads="1"/>
        </xdr:cNvSpPr>
      </xdr:nvSpPr>
      <xdr:spPr>
        <a:xfrm>
          <a:off x="333375" y="1628775"/>
          <a:ext cx="6134100" cy="29622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a:t>
          </a:r>
          <a:r>
            <a:rPr lang="en-US" cap="none" sz="1100" b="0" i="0" u="none" baseline="0">
              <a:latin typeface="Times New Roman"/>
              <a:ea typeface="Times New Roman"/>
              <a:cs typeface="Times New Roman"/>
            </a:rPr>
            <a:t>he interim financial statements are unaudited and have been prepared in compliance with FRS 134 (Formerly known as MASB 26) Interim Financial Reporting and Chapter 9 part K of the Listing Requirements of Bursa Malaysia Securities Berhad ("Bursa Securities"). </a:t>
          </a:r>
          <a:r>
            <a:rPr lang="en-US" cap="none" sz="1000" b="0" i="0" u="none" baseline="0">
              <a:latin typeface="Times New Roman"/>
              <a:ea typeface="Times New Roman"/>
              <a:cs typeface="Times New Roman"/>
            </a:rPr>
            <a:t>
</a:t>
          </a:r>
          <a:r>
            <a:rPr lang="en-US" cap="none" sz="1100" b="0" i="0" u="none" baseline="0">
              <a:latin typeface="Times New Roman"/>
              <a:ea typeface="Times New Roman"/>
              <a:cs typeface="Times New Roman"/>
            </a:rPr>
            <a:t>The interim financial statements should be read in conjunction with the audited financial statements of Boon Koon Group Berhad ("BKOON" or "Company") for the year ended 31 December 2004. These explanatory notes attached to the interim financial statements provide an explanation of events and transactions that are significant to an understanding of the changes in the financial position and performance of BKOON and its subsidiary companies namely, BKVI, First Peninsula Credit Sdn. Bhd. ("FPC") and Boon Koon Marketing (East Malaysia) Sdn. Bhd. ("BKM") since the financial year ended 31 December 2004. For the financial year ended 31 December 2005, two new subsidiary companies and one associated company were incorporated, namely Boon Koon Vehicles Pte. Ltd. ("BKVPL") , BK Continental Vehicles Sdn. Bhd. ("BKCV") and BK Fleet Management Sdn Bhd ("BKF"), BKOON and its subsidiary and associated companies shall hereinafter be referred to as the ("Group").
The same accounting policies and methods of computation are followed in the interim financial statements as compared with the financial statements for the year ended 31 December 2004.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48</xdr:row>
      <xdr:rowOff>28575</xdr:rowOff>
    </xdr:from>
    <xdr:to>
      <xdr:col>8</xdr:col>
      <xdr:colOff>514350</xdr:colOff>
      <xdr:row>51</xdr:row>
      <xdr:rowOff>28575</xdr:rowOff>
    </xdr:to>
    <xdr:sp>
      <xdr:nvSpPr>
        <xdr:cNvPr id="14" name="TextBox 17"/>
        <xdr:cNvSpPr txBox="1">
          <a:spLocks noChangeArrowheads="1"/>
        </xdr:cNvSpPr>
      </xdr:nvSpPr>
      <xdr:spPr>
        <a:xfrm>
          <a:off x="323850" y="8267700"/>
          <a:ext cx="6229350" cy="40957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debt/equity securities for the current quarter to date under review other than disclosed below :</a:t>
          </a:r>
        </a:p>
      </xdr:txBody>
    </xdr:sp>
    <xdr:clientData/>
  </xdr:twoCellAnchor>
  <xdr:twoCellAnchor>
    <xdr:from>
      <xdr:col>1</xdr:col>
      <xdr:colOff>19050</xdr:colOff>
      <xdr:row>371</xdr:row>
      <xdr:rowOff>0</xdr:rowOff>
    </xdr:from>
    <xdr:to>
      <xdr:col>8</xdr:col>
      <xdr:colOff>295275</xdr:colOff>
      <xdr:row>373</xdr:row>
      <xdr:rowOff>0</xdr:rowOff>
    </xdr:to>
    <xdr:sp>
      <xdr:nvSpPr>
        <xdr:cNvPr id="15" name="TextBox 18"/>
        <xdr:cNvSpPr txBox="1">
          <a:spLocks noChangeArrowheads="1"/>
        </xdr:cNvSpPr>
      </xdr:nvSpPr>
      <xdr:spPr>
        <a:xfrm>
          <a:off x="323850" y="62141100"/>
          <a:ext cx="6010275" cy="381000"/>
        </a:xfrm>
        <a:prstGeom prst="rect">
          <a:avLst/>
        </a:prstGeom>
        <a:solidFill>
          <a:srgbClr val="FFFFFF"/>
        </a:solidFill>
        <a:ln w="9525" cmpd="sng">
          <a:noFill/>
        </a:ln>
      </xdr:spPr>
      <xdr:txBody>
        <a:bodyPr vertOverflow="clip" wrap="square"/>
        <a:p>
          <a:pPr algn="l">
            <a:defRPr/>
          </a:pPr>
          <a:r>
            <a:rPr lang="en-US" cap="none" sz="11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129</xdr:row>
      <xdr:rowOff>0</xdr:rowOff>
    </xdr:from>
    <xdr:to>
      <xdr:col>8</xdr:col>
      <xdr:colOff>514350</xdr:colOff>
      <xdr:row>129</xdr:row>
      <xdr:rowOff>0</xdr:rowOff>
    </xdr:to>
    <xdr:sp>
      <xdr:nvSpPr>
        <xdr:cNvPr id="16" name="TextBox 19"/>
        <xdr:cNvSpPr txBox="1">
          <a:spLocks noChangeArrowheads="1"/>
        </xdr:cNvSpPr>
      </xdr:nvSpPr>
      <xdr:spPr>
        <a:xfrm>
          <a:off x="323850" y="22831425"/>
          <a:ext cx="62293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28575</xdr:colOff>
      <xdr:row>91</xdr:row>
      <xdr:rowOff>28575</xdr:rowOff>
    </xdr:from>
    <xdr:to>
      <xdr:col>8</xdr:col>
      <xdr:colOff>447675</xdr:colOff>
      <xdr:row>94</xdr:row>
      <xdr:rowOff>76200</xdr:rowOff>
    </xdr:to>
    <xdr:sp>
      <xdr:nvSpPr>
        <xdr:cNvPr id="17" name="TextBox 22"/>
        <xdr:cNvSpPr txBox="1">
          <a:spLocks noChangeArrowheads="1"/>
        </xdr:cNvSpPr>
      </xdr:nvSpPr>
      <xdr:spPr>
        <a:xfrm>
          <a:off x="2705100" y="15725775"/>
          <a:ext cx="3781425" cy="619125"/>
        </a:xfrm>
        <a:prstGeom prst="rect">
          <a:avLst/>
        </a:prstGeom>
        <a:solidFill>
          <a:srgbClr val="FFFFFF"/>
        </a:solidFill>
        <a:ln w="9525" cmpd="sng">
          <a:noFill/>
        </a:ln>
      </xdr:spPr>
      <xdr:txBody>
        <a:bodyPr vertOverflow="clip" wrap="square"/>
        <a:p>
          <a:pPr algn="l">
            <a:defRPr/>
          </a:pPr>
          <a:r>
            <a:rPr lang="en-US" cap="none" sz="1100" b="0" i="0" u="none" baseline="0"/>
            <a:t>Manufacture and trading of rebuilt, reconditioned and new commercial vehicles and the manufacture of bodyworks and their related services</a:t>
          </a:r>
        </a:p>
      </xdr:txBody>
    </xdr:sp>
    <xdr:clientData/>
  </xdr:twoCellAnchor>
  <xdr:twoCellAnchor>
    <xdr:from>
      <xdr:col>4</xdr:col>
      <xdr:colOff>47625</xdr:colOff>
      <xdr:row>95</xdr:row>
      <xdr:rowOff>28575</xdr:rowOff>
    </xdr:from>
    <xdr:to>
      <xdr:col>8</xdr:col>
      <xdr:colOff>419100</xdr:colOff>
      <xdr:row>97</xdr:row>
      <xdr:rowOff>66675</xdr:rowOff>
    </xdr:to>
    <xdr:sp>
      <xdr:nvSpPr>
        <xdr:cNvPr id="18" name="TextBox 23"/>
        <xdr:cNvSpPr txBox="1">
          <a:spLocks noChangeArrowheads="1"/>
        </xdr:cNvSpPr>
      </xdr:nvSpPr>
      <xdr:spPr>
        <a:xfrm>
          <a:off x="2724150" y="16487775"/>
          <a:ext cx="3733800" cy="419100"/>
        </a:xfrm>
        <a:prstGeom prst="rect">
          <a:avLst/>
        </a:prstGeom>
        <a:solidFill>
          <a:srgbClr val="FFFFFF"/>
        </a:solidFill>
        <a:ln w="9525" cmpd="sng">
          <a:noFill/>
        </a:ln>
      </xdr:spPr>
      <xdr:txBody>
        <a:bodyPr vertOverflow="clip" wrap="square"/>
        <a:p>
          <a:pPr algn="l">
            <a:defRPr/>
          </a:pPr>
          <a:r>
            <a:rPr lang="en-US" cap="none" sz="1100" b="0" i="0" u="none" baseline="0"/>
            <a:t>Insurance agent, provision of hire purchase financing and its related services</a:t>
          </a:r>
        </a:p>
      </xdr:txBody>
    </xdr:sp>
    <xdr:clientData/>
  </xdr:twoCellAnchor>
  <xdr:twoCellAnchor>
    <xdr:from>
      <xdr:col>1</xdr:col>
      <xdr:colOff>0</xdr:colOff>
      <xdr:row>207</xdr:row>
      <xdr:rowOff>180975</xdr:rowOff>
    </xdr:from>
    <xdr:to>
      <xdr:col>8</xdr:col>
      <xdr:colOff>581025</xdr:colOff>
      <xdr:row>221</xdr:row>
      <xdr:rowOff>0</xdr:rowOff>
    </xdr:to>
    <xdr:sp>
      <xdr:nvSpPr>
        <xdr:cNvPr id="19" name="Text 18"/>
        <xdr:cNvSpPr txBox="1">
          <a:spLocks noChangeArrowheads="1"/>
        </xdr:cNvSpPr>
      </xdr:nvSpPr>
      <xdr:spPr>
        <a:xfrm>
          <a:off x="304800" y="34280475"/>
          <a:ext cx="6315075" cy="211455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Revenue increased by 67.7% and 69.2% in the current quarter and cumulative quarter ended 31 December 2005 respectively.
BKVI's dealership network expansion programme for its rebuilt products  has contributed to the increase in dealer sales during the current quarter and the first batch of Mercedes Benz has been delivered to customers during this quarter . Apart from this , the continuous revenue contribution from its new subsidiary companies namely Boon Koon Vehicles Pte Ltd and BK Continental Vehicles Sdn Bhd  has resulted in the commendable increase in the revenue recorded. 
Profit before taxation (excluded exeptional items of RM 5.57 million arising from the written off of the reserve on consolidation) increased by 58.6% and 36.1% in the current quarter and cumulative quarter ended 31 December 2005 respectively as compared with the preceding year corresponding quarters mainly due to the increase in revenue.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225</xdr:row>
      <xdr:rowOff>28575</xdr:rowOff>
    </xdr:from>
    <xdr:to>
      <xdr:col>8</xdr:col>
      <xdr:colOff>390525</xdr:colOff>
      <xdr:row>228</xdr:row>
      <xdr:rowOff>142875</xdr:rowOff>
    </xdr:to>
    <xdr:sp>
      <xdr:nvSpPr>
        <xdr:cNvPr id="20" name="Text 18"/>
        <xdr:cNvSpPr txBox="1">
          <a:spLocks noChangeArrowheads="1"/>
        </xdr:cNvSpPr>
      </xdr:nvSpPr>
      <xdr:spPr>
        <a:xfrm>
          <a:off x="361950" y="37166550"/>
          <a:ext cx="6067425" cy="64770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Profit before taxation improved from RM4.9 million for the preceding quarter to RM5.2 million for the current quarter ended 31 December 2005 due to the increase in revenue and profit margin from 11.9% to 12.7%. </a:t>
          </a:r>
          <a:r>
            <a:rPr lang="en-US" cap="none" sz="1000" b="0" i="0" u="none" baseline="0">
              <a:latin typeface="Times New Roman"/>
              <a:ea typeface="Times New Roman"/>
              <a:cs typeface="Times New Roman"/>
            </a:rPr>
            <a:t>                                                        
</a:t>
          </a:r>
        </a:p>
      </xdr:txBody>
    </xdr:sp>
    <xdr:clientData/>
  </xdr:twoCellAnchor>
  <xdr:twoCellAnchor>
    <xdr:from>
      <xdr:col>1</xdr:col>
      <xdr:colOff>0</xdr:colOff>
      <xdr:row>234</xdr:row>
      <xdr:rowOff>47625</xdr:rowOff>
    </xdr:from>
    <xdr:to>
      <xdr:col>8</xdr:col>
      <xdr:colOff>352425</xdr:colOff>
      <xdr:row>247</xdr:row>
      <xdr:rowOff>19050</xdr:rowOff>
    </xdr:to>
    <xdr:sp>
      <xdr:nvSpPr>
        <xdr:cNvPr id="21" name="Text 18"/>
        <xdr:cNvSpPr txBox="1">
          <a:spLocks noChangeArrowheads="1"/>
        </xdr:cNvSpPr>
      </xdr:nvSpPr>
      <xdr:spPr>
        <a:xfrm>
          <a:off x="304800" y="38757225"/>
          <a:ext cx="6086475" cy="23812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 encouraging demand for Mercedes Benz rebuilt commercial vehicles has prompted the Group to emphasise on increasing production capacity of the said product which shall potentially result in economies of scale and hence improving margin . Besides more Continental models will be introduced into the market to substitute the Japanese makes.
Apart from that, the first batch of used Mercedes Benz commercial vehicles will also be exported to Indonesia.  This larger export market potential shall provide us a platform to further excel on the sales and profit growth.
Barring any unforeseen circumstances, this revenue contribution and the relatively higher margin of the Continental product shall position the Group to achieve encouraging performance for the finanancial year ending 31 December 2006.</a:t>
          </a:r>
          <a:r>
            <a:rPr lang="en-US" cap="none" sz="10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52"/>
  <sheetViews>
    <sheetView zoomScale="90" zoomScaleNormal="90" zoomScaleSheetLayoutView="100" workbookViewId="0" topLeftCell="A20">
      <selection activeCell="F28" sqref="F28"/>
    </sheetView>
  </sheetViews>
  <sheetFormatPr defaultColWidth="9.140625" defaultRowHeight="12.75"/>
  <cols>
    <col min="1" max="1" width="35.00390625" style="2" customWidth="1"/>
    <col min="2" max="2" width="12.57421875" style="2" customWidth="1"/>
    <col min="3" max="3" width="1.7109375" style="2" customWidth="1"/>
    <col min="4" max="4" width="12.57421875" style="24" bestFit="1" customWidth="1"/>
    <col min="5" max="5" width="2.8515625" style="2" customWidth="1"/>
    <col min="6" max="6" width="10.28125" style="3" bestFit="1" customWidth="1"/>
    <col min="7" max="7" width="2.00390625" style="2" customWidth="1"/>
    <col min="8" max="8" width="10.00390625" style="24" bestFit="1" customWidth="1"/>
    <col min="9" max="9" width="3.7109375" style="2" customWidth="1"/>
    <col min="10" max="10" width="10.00390625" style="2" customWidth="1"/>
    <col min="11" max="16384" width="9.140625" style="2" customWidth="1"/>
  </cols>
  <sheetData>
    <row r="2" spans="1:8" ht="14.25">
      <c r="A2" s="46" t="s">
        <v>131</v>
      </c>
      <c r="B2" s="46"/>
      <c r="C2" s="6"/>
      <c r="D2" s="46"/>
      <c r="E2" s="6"/>
      <c r="F2" s="6"/>
      <c r="G2" s="6"/>
      <c r="H2" s="46"/>
    </row>
    <row r="3" spans="1:8" ht="14.25">
      <c r="A3" s="47" t="s">
        <v>132</v>
      </c>
      <c r="B3" s="46"/>
      <c r="C3" s="6"/>
      <c r="D3" s="46"/>
      <c r="E3" s="6"/>
      <c r="F3" s="6"/>
      <c r="G3" s="6"/>
      <c r="H3" s="46"/>
    </row>
    <row r="4" spans="1:2" ht="15">
      <c r="A4" s="13"/>
      <c r="B4" s="13"/>
    </row>
    <row r="5" spans="1:2" ht="15">
      <c r="A5" s="12" t="s">
        <v>0</v>
      </c>
      <c r="B5" s="13"/>
    </row>
    <row r="6" spans="1:2" ht="15">
      <c r="A6" s="12" t="s">
        <v>257</v>
      </c>
      <c r="B6" s="13"/>
    </row>
    <row r="7" spans="1:2" ht="15">
      <c r="A7" s="12" t="s">
        <v>80</v>
      </c>
      <c r="B7" s="24"/>
    </row>
    <row r="8" spans="1:2" ht="15">
      <c r="A8" s="5"/>
      <c r="B8" s="3"/>
    </row>
    <row r="9" spans="1:8" ht="15">
      <c r="A9" s="5"/>
      <c r="B9" s="103" t="s">
        <v>92</v>
      </c>
      <c r="C9" s="103"/>
      <c r="D9" s="103"/>
      <c r="E9" s="13"/>
      <c r="F9" s="103" t="s">
        <v>161</v>
      </c>
      <c r="G9" s="103"/>
      <c r="H9" s="103"/>
    </row>
    <row r="10" spans="1:7" ht="15">
      <c r="A10" s="5"/>
      <c r="B10" s="3"/>
      <c r="C10" s="3"/>
      <c r="G10" s="3"/>
    </row>
    <row r="11" spans="1:8" ht="15">
      <c r="A11" s="13"/>
      <c r="B11" s="24"/>
      <c r="C11" s="24"/>
      <c r="D11" s="24" t="s">
        <v>87</v>
      </c>
      <c r="E11" s="24"/>
      <c r="F11" s="24"/>
      <c r="G11" s="24"/>
      <c r="H11" s="24" t="s">
        <v>87</v>
      </c>
    </row>
    <row r="12" spans="1:8" ht="15">
      <c r="A12" s="13"/>
      <c r="B12" s="24" t="s">
        <v>86</v>
      </c>
      <c r="C12" s="24"/>
      <c r="D12" s="24" t="s">
        <v>88</v>
      </c>
      <c r="E12" s="24"/>
      <c r="F12" s="24" t="s">
        <v>86</v>
      </c>
      <c r="G12" s="24"/>
      <c r="H12" s="24" t="s">
        <v>88</v>
      </c>
    </row>
    <row r="13" spans="1:8" ht="15">
      <c r="A13" s="13"/>
      <c r="B13" s="24" t="s">
        <v>2</v>
      </c>
      <c r="C13" s="24"/>
      <c r="D13" s="24" t="s">
        <v>2</v>
      </c>
      <c r="E13" s="24"/>
      <c r="F13" s="24" t="s">
        <v>4</v>
      </c>
      <c r="G13" s="24"/>
      <c r="H13" s="24" t="s">
        <v>2</v>
      </c>
    </row>
    <row r="14" spans="1:8" ht="15">
      <c r="A14" s="13"/>
      <c r="B14" s="24" t="s">
        <v>254</v>
      </c>
      <c r="C14" s="24"/>
      <c r="D14" s="24" t="s">
        <v>200</v>
      </c>
      <c r="E14" s="24"/>
      <c r="F14" s="24" t="str">
        <f>B14</f>
        <v>31.12.05</v>
      </c>
      <c r="G14" s="24"/>
      <c r="H14" s="24" t="str">
        <f>D14</f>
        <v>31.12.04</v>
      </c>
    </row>
    <row r="15" spans="1:8" ht="15">
      <c r="A15" s="13"/>
      <c r="B15" s="24" t="s">
        <v>3</v>
      </c>
      <c r="C15" s="13"/>
      <c r="D15" s="24" t="s">
        <v>3</v>
      </c>
      <c r="E15" s="13"/>
      <c r="F15" s="24" t="s">
        <v>3</v>
      </c>
      <c r="G15" s="13"/>
      <c r="H15" s="24" t="s">
        <v>3</v>
      </c>
    </row>
    <row r="16" spans="1:7" ht="15">
      <c r="A16" s="13"/>
      <c r="B16" s="13"/>
      <c r="C16" s="13"/>
      <c r="E16" s="13"/>
      <c r="F16" s="24"/>
      <c r="G16" s="13"/>
    </row>
    <row r="17" spans="1:10" s="1" customFormat="1" ht="15">
      <c r="A17" s="29" t="s">
        <v>5</v>
      </c>
      <c r="B17" s="29">
        <v>41375</v>
      </c>
      <c r="C17" s="29"/>
      <c r="D17" s="1">
        <v>24668</v>
      </c>
      <c r="E17" s="29"/>
      <c r="F17" s="29">
        <v>158435</v>
      </c>
      <c r="G17" s="29"/>
      <c r="H17" s="1">
        <v>93622</v>
      </c>
      <c r="J17" s="2"/>
    </row>
    <row r="18" spans="1:10" s="1" customFormat="1" ht="15">
      <c r="A18" s="29"/>
      <c r="B18" s="29"/>
      <c r="C18" s="29"/>
      <c r="E18" s="29"/>
      <c r="F18" s="29"/>
      <c r="G18" s="29"/>
      <c r="J18" s="2"/>
    </row>
    <row r="19" spans="1:10" s="1" customFormat="1" ht="15">
      <c r="A19" s="13" t="s">
        <v>64</v>
      </c>
      <c r="B19" s="29">
        <v>-35666</v>
      </c>
      <c r="C19" s="29"/>
      <c r="D19" s="1">
        <v>-21208</v>
      </c>
      <c r="E19" s="29"/>
      <c r="F19" s="29">
        <v>-138127</v>
      </c>
      <c r="G19" s="29"/>
      <c r="H19" s="1">
        <v>-79105</v>
      </c>
      <c r="J19" s="2"/>
    </row>
    <row r="20" spans="1:10" s="1" customFormat="1" ht="15">
      <c r="A20" s="13"/>
      <c r="B20" s="29"/>
      <c r="C20" s="29"/>
      <c r="E20" s="29"/>
      <c r="F20" s="29"/>
      <c r="G20" s="29"/>
      <c r="J20" s="2"/>
    </row>
    <row r="21" spans="1:10" s="1" customFormat="1" ht="15">
      <c r="A21" s="13" t="s">
        <v>63</v>
      </c>
      <c r="B21" s="29">
        <v>76</v>
      </c>
      <c r="C21" s="29"/>
      <c r="D21" s="1">
        <v>22</v>
      </c>
      <c r="E21" s="29"/>
      <c r="F21" s="29">
        <v>472</v>
      </c>
      <c r="G21" s="29"/>
      <c r="H21" s="1">
        <v>234</v>
      </c>
      <c r="J21" s="2"/>
    </row>
    <row r="22" spans="1:10" s="1" customFormat="1" ht="15">
      <c r="A22" s="13"/>
      <c r="B22" s="20"/>
      <c r="C22" s="29"/>
      <c r="D22" s="20"/>
      <c r="E22" s="29"/>
      <c r="F22" s="20"/>
      <c r="G22" s="29"/>
      <c r="H22" s="20"/>
      <c r="J22" s="2"/>
    </row>
    <row r="23" spans="1:10" s="1" customFormat="1" ht="15">
      <c r="A23" s="13" t="s">
        <v>62</v>
      </c>
      <c r="B23" s="27">
        <f>SUM(B17:B21)</f>
        <v>5785</v>
      </c>
      <c r="C23" s="29"/>
      <c r="D23" s="27">
        <f>SUM(D17:D21)</f>
        <v>3482</v>
      </c>
      <c r="E23" s="29"/>
      <c r="F23" s="27">
        <f>SUM(F17:F21)</f>
        <v>20780</v>
      </c>
      <c r="G23" s="29"/>
      <c r="H23" s="27">
        <f>SUM(H17:H21)</f>
        <v>14751</v>
      </c>
      <c r="J23" s="2"/>
    </row>
    <row r="24" spans="1:10" s="1" customFormat="1" ht="15">
      <c r="A24" s="13"/>
      <c r="B24" s="29"/>
      <c r="C24" s="29"/>
      <c r="D24" s="29"/>
      <c r="E24" s="29"/>
      <c r="F24" s="29"/>
      <c r="G24" s="29"/>
      <c r="H24" s="29"/>
      <c r="J24" s="2"/>
    </row>
    <row r="25" spans="1:10" s="1" customFormat="1" ht="15">
      <c r="A25" s="13" t="s">
        <v>61</v>
      </c>
      <c r="B25" s="29">
        <v>-553</v>
      </c>
      <c r="C25" s="29"/>
      <c r="D25" s="64">
        <v>-186</v>
      </c>
      <c r="E25" s="29"/>
      <c r="F25" s="27">
        <v>-1927</v>
      </c>
      <c r="G25" s="29"/>
      <c r="H25" s="64">
        <v>-904</v>
      </c>
      <c r="J25" s="2"/>
    </row>
    <row r="26" spans="1:10" s="1" customFormat="1" ht="15">
      <c r="A26" s="13"/>
      <c r="B26" s="20"/>
      <c r="C26" s="29"/>
      <c r="D26" s="20"/>
      <c r="E26" s="29"/>
      <c r="F26" s="20"/>
      <c r="G26" s="29"/>
      <c r="H26" s="20"/>
      <c r="J26" s="2"/>
    </row>
    <row r="27" spans="1:10" s="1" customFormat="1" ht="15">
      <c r="A27" s="13" t="s">
        <v>203</v>
      </c>
      <c r="B27" s="27">
        <f>+B23+B25</f>
        <v>5232</v>
      </c>
      <c r="C27" s="29"/>
      <c r="D27" s="27">
        <f>+D23+D25</f>
        <v>3296</v>
      </c>
      <c r="E27" s="29"/>
      <c r="F27" s="27">
        <f>+F23+F25</f>
        <v>18853</v>
      </c>
      <c r="G27" s="29"/>
      <c r="H27" s="27">
        <f>+H23+H25</f>
        <v>13847</v>
      </c>
      <c r="J27" s="2"/>
    </row>
    <row r="28" spans="1:10" s="1" customFormat="1" ht="15">
      <c r="A28" s="13"/>
      <c r="B28" s="27"/>
      <c r="C28" s="29"/>
      <c r="D28" s="27"/>
      <c r="E28" s="29"/>
      <c r="F28" s="27"/>
      <c r="G28" s="29"/>
      <c r="H28" s="27"/>
      <c r="J28" s="2"/>
    </row>
    <row r="29" spans="1:10" s="1" customFormat="1" ht="15">
      <c r="A29" s="13" t="s">
        <v>272</v>
      </c>
      <c r="B29" s="27">
        <v>-4</v>
      </c>
      <c r="C29" s="29"/>
      <c r="D29" s="27"/>
      <c r="E29" s="29"/>
      <c r="F29" s="27">
        <v>-4</v>
      </c>
      <c r="G29" s="29"/>
      <c r="H29" s="27"/>
      <c r="J29" s="2"/>
    </row>
    <row r="30" spans="1:10" s="1" customFormat="1" ht="15">
      <c r="A30" s="13"/>
      <c r="B30" s="27"/>
      <c r="C30" s="29"/>
      <c r="D30" s="27"/>
      <c r="E30" s="29"/>
      <c r="F30" s="27"/>
      <c r="G30" s="29"/>
      <c r="H30" s="27"/>
      <c r="J30" s="2"/>
    </row>
    <row r="31" spans="1:10" s="1" customFormat="1" ht="15">
      <c r="A31" s="13" t="s">
        <v>202</v>
      </c>
      <c r="B31" s="20">
        <v>0</v>
      </c>
      <c r="C31" s="29"/>
      <c r="D31" s="20">
        <v>5577</v>
      </c>
      <c r="E31" s="29"/>
      <c r="F31" s="20">
        <v>0</v>
      </c>
      <c r="G31" s="29"/>
      <c r="H31" s="20">
        <v>5577</v>
      </c>
      <c r="J31" s="2"/>
    </row>
    <row r="32" spans="1:10" s="1" customFormat="1" ht="15">
      <c r="A32" s="13"/>
      <c r="B32" s="27"/>
      <c r="C32" s="29"/>
      <c r="D32" s="27"/>
      <c r="E32" s="29"/>
      <c r="F32" s="27"/>
      <c r="G32" s="29"/>
      <c r="H32" s="27"/>
      <c r="J32" s="2"/>
    </row>
    <row r="33" spans="1:10" s="1" customFormat="1" ht="15">
      <c r="A33" s="13" t="s">
        <v>16</v>
      </c>
      <c r="B33" s="19">
        <f>SUM(B27:B32)</f>
        <v>5228</v>
      </c>
      <c r="C33" s="48"/>
      <c r="D33" s="19">
        <f>SUM(D27:D32)</f>
        <v>8873</v>
      </c>
      <c r="E33" s="48"/>
      <c r="F33" s="19">
        <f>SUM(F27:F32)</f>
        <v>18849</v>
      </c>
      <c r="G33" s="48"/>
      <c r="H33" s="19">
        <f>SUM(H27:H32)</f>
        <v>19424</v>
      </c>
      <c r="J33" s="2"/>
    </row>
    <row r="34" spans="1:10" s="1" customFormat="1" ht="15">
      <c r="A34" s="13"/>
      <c r="B34" s="27"/>
      <c r="C34" s="29"/>
      <c r="D34" s="27"/>
      <c r="E34" s="29"/>
      <c r="F34" s="27"/>
      <c r="G34" s="29"/>
      <c r="H34" s="27"/>
      <c r="J34" s="2"/>
    </row>
    <row r="35" spans="1:10" s="1" customFormat="1" ht="15">
      <c r="A35" s="13" t="s">
        <v>6</v>
      </c>
      <c r="B35" s="29">
        <v>-1026</v>
      </c>
      <c r="C35" s="29"/>
      <c r="D35" s="64">
        <v>-864</v>
      </c>
      <c r="E35" s="29"/>
      <c r="F35" s="27">
        <v>-4681</v>
      </c>
      <c r="G35" s="29"/>
      <c r="H35" s="64">
        <v>-3619</v>
      </c>
      <c r="J35" s="2"/>
    </row>
    <row r="36" spans="1:10" s="1" customFormat="1" ht="15">
      <c r="A36" s="13"/>
      <c r="B36" s="20"/>
      <c r="C36" s="29"/>
      <c r="D36" s="20"/>
      <c r="E36" s="29"/>
      <c r="F36" s="20"/>
      <c r="G36" s="29"/>
      <c r="H36" s="20"/>
      <c r="J36" s="2"/>
    </row>
    <row r="37" spans="1:10" s="1" customFormat="1" ht="15">
      <c r="A37" s="13" t="s">
        <v>60</v>
      </c>
      <c r="B37" s="49">
        <f>SUM(B33:B35)</f>
        <v>4202</v>
      </c>
      <c r="C37" s="29"/>
      <c r="D37" s="49">
        <f>SUM(D33:D35)</f>
        <v>8009</v>
      </c>
      <c r="E37" s="29"/>
      <c r="F37" s="49">
        <f>SUM(F33:F35)</f>
        <v>14168</v>
      </c>
      <c r="G37" s="29">
        <f>SUM(G33:G35)</f>
        <v>0</v>
      </c>
      <c r="H37" s="49">
        <f>SUM(H33:H35)</f>
        <v>15805</v>
      </c>
      <c r="J37" s="2"/>
    </row>
    <row r="38" spans="1:10" s="1" customFormat="1" ht="15">
      <c r="A38" s="29"/>
      <c r="B38" s="48"/>
      <c r="C38" s="48"/>
      <c r="D38" s="48"/>
      <c r="E38" s="48"/>
      <c r="F38" s="48"/>
      <c r="G38" s="48"/>
      <c r="H38" s="48"/>
      <c r="J38" s="2"/>
    </row>
    <row r="39" spans="1:10" s="1" customFormat="1" ht="15">
      <c r="A39" s="13" t="s">
        <v>58</v>
      </c>
      <c r="B39" s="50">
        <v>-155</v>
      </c>
      <c r="C39" s="29"/>
      <c r="D39" s="50">
        <v>0</v>
      </c>
      <c r="E39" s="29"/>
      <c r="F39" s="50">
        <v>-275</v>
      </c>
      <c r="G39" s="29"/>
      <c r="H39" s="61">
        <v>-134</v>
      </c>
      <c r="J39" s="2"/>
    </row>
    <row r="40" spans="1:10" s="1" customFormat="1" ht="15" hidden="1">
      <c r="A40" s="29"/>
      <c r="B40" s="19"/>
      <c r="C40" s="48"/>
      <c r="D40" s="19"/>
      <c r="E40" s="48"/>
      <c r="F40" s="19"/>
      <c r="G40" s="48"/>
      <c r="H40" s="19"/>
      <c r="J40" s="2"/>
    </row>
    <row r="41" spans="1:10" s="1" customFormat="1" ht="15" hidden="1">
      <c r="A41" s="13" t="s">
        <v>199</v>
      </c>
      <c r="B41" s="19">
        <f>+B37+B39</f>
        <v>4047</v>
      </c>
      <c r="C41" s="48"/>
      <c r="D41" s="19">
        <f>+D37+D39</f>
        <v>8009</v>
      </c>
      <c r="E41" s="48"/>
      <c r="F41" s="19">
        <f>+F37+F39</f>
        <v>13893</v>
      </c>
      <c r="G41" s="48"/>
      <c r="H41" s="19">
        <f>+H37+H39</f>
        <v>15671</v>
      </c>
      <c r="J41" s="2"/>
    </row>
    <row r="42" spans="1:10" s="1" customFormat="1" ht="15" hidden="1">
      <c r="A42" s="13"/>
      <c r="B42" s="19"/>
      <c r="C42" s="48"/>
      <c r="D42" s="48"/>
      <c r="E42" s="48"/>
      <c r="F42" s="19"/>
      <c r="G42" s="48"/>
      <c r="H42" s="48"/>
      <c r="J42" s="2"/>
    </row>
    <row r="43" spans="1:10" s="1" customFormat="1" ht="15" hidden="1">
      <c r="A43" s="13" t="s">
        <v>59</v>
      </c>
      <c r="B43" s="20">
        <v>0</v>
      </c>
      <c r="C43" s="29"/>
      <c r="D43" s="50">
        <v>0</v>
      </c>
      <c r="E43" s="29"/>
      <c r="F43" s="20">
        <v>0</v>
      </c>
      <c r="G43" s="29"/>
      <c r="H43" s="50">
        <v>0</v>
      </c>
      <c r="J43" s="2"/>
    </row>
    <row r="44" spans="1:10" s="1" customFormat="1" ht="15">
      <c r="A44" s="13"/>
      <c r="B44" s="29"/>
      <c r="C44" s="29"/>
      <c r="D44" s="29"/>
      <c r="E44" s="29"/>
      <c r="F44" s="29"/>
      <c r="G44" s="29"/>
      <c r="H44" s="29"/>
      <c r="J44" s="2"/>
    </row>
    <row r="45" spans="1:10" s="1" customFormat="1" ht="15.75" thickBot="1">
      <c r="A45" s="13" t="s">
        <v>175</v>
      </c>
      <c r="B45" s="51">
        <f>SUM(B41:B43)</f>
        <v>4047</v>
      </c>
      <c r="C45" s="29"/>
      <c r="D45" s="51">
        <f>SUM(D41:D43)</f>
        <v>8009</v>
      </c>
      <c r="E45" s="29"/>
      <c r="F45" s="51">
        <f>SUM(F41:F43)</f>
        <v>13893</v>
      </c>
      <c r="G45" s="29"/>
      <c r="H45" s="51">
        <f>SUM(H41:H43)</f>
        <v>15671</v>
      </c>
      <c r="J45" s="2"/>
    </row>
    <row r="46" spans="1:10" s="1" customFormat="1" ht="15.75" thickTop="1">
      <c r="A46" s="13"/>
      <c r="B46" s="19"/>
      <c r="C46" s="29"/>
      <c r="D46" s="19"/>
      <c r="E46" s="29"/>
      <c r="F46" s="19"/>
      <c r="G46" s="29"/>
      <c r="H46" s="19"/>
      <c r="J46" s="2"/>
    </row>
    <row r="47" spans="1:10" s="1" customFormat="1" ht="45.75" thickBot="1">
      <c r="A47" s="52" t="s">
        <v>201</v>
      </c>
      <c r="B47" s="68">
        <f>+'Notes '!F359</f>
        <v>0.03</v>
      </c>
      <c r="C47" s="29"/>
      <c r="D47" s="68">
        <v>0.07</v>
      </c>
      <c r="E47" s="63" t="s">
        <v>70</v>
      </c>
      <c r="F47" s="68">
        <f>+'Notes '!H359</f>
        <v>0.11</v>
      </c>
      <c r="G47" s="29"/>
      <c r="H47" s="92">
        <v>0.14</v>
      </c>
      <c r="I47" s="62" t="s">
        <v>70</v>
      </c>
      <c r="J47" s="2"/>
    </row>
    <row r="48" spans="1:10" s="1" customFormat="1" ht="15.75" thickTop="1">
      <c r="A48" s="13"/>
      <c r="B48" s="69"/>
      <c r="C48" s="29"/>
      <c r="D48" s="19"/>
      <c r="E48" s="29"/>
      <c r="F48" s="69"/>
      <c r="G48" s="29"/>
      <c r="H48" s="19"/>
      <c r="J48" s="2"/>
    </row>
    <row r="49" spans="1:10" s="1" customFormat="1" ht="15.75" thickBot="1">
      <c r="A49" s="13" t="s">
        <v>193</v>
      </c>
      <c r="B49" s="68">
        <v>0</v>
      </c>
      <c r="C49" s="29"/>
      <c r="D49" s="21">
        <v>0</v>
      </c>
      <c r="E49" s="29"/>
      <c r="F49" s="68">
        <v>0</v>
      </c>
      <c r="G49" s="29"/>
      <c r="H49" s="21">
        <v>0</v>
      </c>
      <c r="J49" s="2"/>
    </row>
    <row r="50" spans="1:10" s="1" customFormat="1" ht="15.75" thickTop="1">
      <c r="A50" s="29"/>
      <c r="B50" s="29"/>
      <c r="C50" s="29"/>
      <c r="D50" s="27"/>
      <c r="E50" s="29"/>
      <c r="F50" s="27"/>
      <c r="G50" s="29"/>
      <c r="H50" s="27"/>
      <c r="J50" s="2"/>
    </row>
    <row r="51" spans="1:10" s="1" customFormat="1" ht="15">
      <c r="A51" s="29" t="s">
        <v>234</v>
      </c>
      <c r="B51" s="29"/>
      <c r="C51" s="29"/>
      <c r="D51" s="27"/>
      <c r="E51" s="29"/>
      <c r="F51" s="27"/>
      <c r="G51" s="29"/>
      <c r="H51" s="27"/>
      <c r="J51" s="2"/>
    </row>
    <row r="52" spans="4:10" s="1" customFormat="1" ht="15">
      <c r="D52" s="27"/>
      <c r="F52" s="64"/>
      <c r="H52" s="27"/>
      <c r="J52" s="2"/>
    </row>
  </sheetData>
  <mergeCells count="2">
    <mergeCell ref="F9:H9"/>
    <mergeCell ref="B9:D9"/>
  </mergeCells>
  <printOptions/>
  <pageMargins left="1.5" right="0.5" top="0.28" bottom="0.5" header="0.17"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50"/>
  <sheetViews>
    <sheetView zoomScale="90" zoomScaleNormal="90" zoomScaleSheetLayoutView="100" workbookViewId="0" topLeftCell="A21">
      <selection activeCell="D36" sqref="D36"/>
    </sheetView>
  </sheetViews>
  <sheetFormatPr defaultColWidth="9.140625" defaultRowHeight="12.75"/>
  <cols>
    <col min="1" max="1" width="50.140625" style="2" customWidth="1"/>
    <col min="2" max="2" width="12.57421875" style="2" customWidth="1"/>
    <col min="3" max="3" width="1.7109375" style="2" customWidth="1"/>
    <col min="4" max="4" width="12.57421875" style="3" bestFit="1" customWidth="1"/>
    <col min="5" max="5" width="2.8515625" style="2" customWidth="1"/>
    <col min="6" max="6" width="10.28125" style="3" bestFit="1" customWidth="1"/>
    <col min="7" max="7" width="2.00390625" style="2" customWidth="1"/>
    <col min="8" max="8" width="11.28125" style="3" bestFit="1" customWidth="1"/>
    <col min="9" max="16384" width="9.140625" style="2" customWidth="1"/>
  </cols>
  <sheetData>
    <row r="2" spans="1:2" ht="15">
      <c r="A2" s="46" t="s">
        <v>131</v>
      </c>
      <c r="B2" s="13"/>
    </row>
    <row r="3" spans="1:2" ht="15">
      <c r="A3" s="47" t="str">
        <f>'IS'!A3</f>
        <v>Company No. 553434-U</v>
      </c>
      <c r="B3" s="13"/>
    </row>
    <row r="4" spans="1:2" ht="15">
      <c r="A4" s="13"/>
      <c r="B4" s="13"/>
    </row>
    <row r="5" spans="1:2" ht="15">
      <c r="A5" s="12" t="s">
        <v>256</v>
      </c>
      <c r="B5" s="13"/>
    </row>
    <row r="6" spans="1:2" ht="15">
      <c r="A6" s="12" t="s">
        <v>80</v>
      </c>
      <c r="B6" s="13"/>
    </row>
    <row r="7" spans="1:4" ht="15">
      <c r="A7" s="13"/>
      <c r="B7" s="24"/>
      <c r="C7" s="13"/>
      <c r="D7" s="24" t="s">
        <v>163</v>
      </c>
    </row>
    <row r="8" spans="1:4" ht="15">
      <c r="A8" s="13"/>
      <c r="B8" s="24"/>
      <c r="C8" s="13"/>
      <c r="D8" s="24" t="s">
        <v>7</v>
      </c>
    </row>
    <row r="9" spans="1:4" ht="15">
      <c r="A9" s="13"/>
      <c r="B9" s="24" t="s">
        <v>81</v>
      </c>
      <c r="C9" s="13"/>
      <c r="D9" s="24" t="s">
        <v>83</v>
      </c>
    </row>
    <row r="10" spans="1:4" ht="15">
      <c r="A10" s="13"/>
      <c r="B10" s="24" t="s">
        <v>82</v>
      </c>
      <c r="C10" s="13"/>
      <c r="D10" s="24" t="s">
        <v>84</v>
      </c>
    </row>
    <row r="11" spans="1:4" ht="15">
      <c r="A11" s="13"/>
      <c r="B11" s="24" t="s">
        <v>2</v>
      </c>
      <c r="C11" s="13"/>
      <c r="D11" s="24" t="s">
        <v>85</v>
      </c>
    </row>
    <row r="12" spans="1:4" ht="15">
      <c r="A12" s="13"/>
      <c r="B12" s="70" t="s">
        <v>254</v>
      </c>
      <c r="C12" s="13"/>
      <c r="D12" s="70" t="s">
        <v>200</v>
      </c>
    </row>
    <row r="13" spans="1:4" ht="15">
      <c r="A13" s="13"/>
      <c r="B13" s="24" t="s">
        <v>3</v>
      </c>
      <c r="C13" s="13"/>
      <c r="D13" s="24" t="s">
        <v>3</v>
      </c>
    </row>
    <row r="14" spans="1:4" ht="15">
      <c r="A14" s="13"/>
      <c r="B14" s="13"/>
      <c r="C14" s="13"/>
      <c r="D14" s="24"/>
    </row>
    <row r="15" spans="1:8" s="1" customFormat="1" ht="15">
      <c r="A15" s="71" t="s">
        <v>73</v>
      </c>
      <c r="B15" s="29">
        <v>51646</v>
      </c>
      <c r="C15" s="29"/>
      <c r="D15" s="27">
        <v>32673</v>
      </c>
      <c r="F15" s="64"/>
      <c r="H15" s="64"/>
    </row>
    <row r="16" spans="1:8" s="1" customFormat="1" ht="15">
      <c r="A16" s="71" t="s">
        <v>244</v>
      </c>
      <c r="B16" s="29">
        <v>2155</v>
      </c>
      <c r="C16" s="29"/>
      <c r="D16" s="27">
        <v>1387</v>
      </c>
      <c r="E16" s="62" t="s">
        <v>70</v>
      </c>
      <c r="F16" s="64"/>
      <c r="H16" s="64"/>
    </row>
    <row r="17" spans="1:8" s="1" customFormat="1" ht="15" hidden="1">
      <c r="A17" s="71" t="s">
        <v>138</v>
      </c>
      <c r="B17" s="29"/>
      <c r="C17" s="29"/>
      <c r="D17" s="27">
        <v>0</v>
      </c>
      <c r="F17" s="64"/>
      <c r="H17" s="64"/>
    </row>
    <row r="18" spans="1:8" s="1" customFormat="1" ht="15">
      <c r="A18" s="71" t="s">
        <v>263</v>
      </c>
      <c r="B18" s="29">
        <v>36</v>
      </c>
      <c r="C18" s="29"/>
      <c r="D18" s="27">
        <v>0</v>
      </c>
      <c r="F18" s="64"/>
      <c r="H18" s="64"/>
    </row>
    <row r="19" spans="1:8" s="1" customFormat="1" ht="15">
      <c r="A19" s="71"/>
      <c r="B19" s="29"/>
      <c r="C19" s="29"/>
      <c r="D19" s="27"/>
      <c r="F19" s="64"/>
      <c r="H19" s="64"/>
    </row>
    <row r="20" spans="1:8" s="1" customFormat="1" ht="15">
      <c r="A20" s="71"/>
      <c r="B20" s="29"/>
      <c r="C20" s="29"/>
      <c r="D20" s="27"/>
      <c r="F20" s="64"/>
      <c r="H20" s="64"/>
    </row>
    <row r="21" spans="1:8" s="1" customFormat="1" ht="15">
      <c r="A21" s="71" t="s">
        <v>78</v>
      </c>
      <c r="B21" s="29"/>
      <c r="C21" s="29"/>
      <c r="D21" s="27"/>
      <c r="F21" s="64"/>
      <c r="H21" s="64"/>
    </row>
    <row r="22" spans="1:8" s="1" customFormat="1" ht="15">
      <c r="A22" s="48" t="s">
        <v>74</v>
      </c>
      <c r="B22" s="53">
        <v>72765</v>
      </c>
      <c r="C22" s="48"/>
      <c r="D22" s="66">
        <v>33912</v>
      </c>
      <c r="E22" s="72"/>
      <c r="F22" s="65"/>
      <c r="G22" s="72"/>
      <c r="H22" s="64"/>
    </row>
    <row r="23" spans="1:8" s="1" customFormat="1" ht="15">
      <c r="A23" s="48" t="s">
        <v>245</v>
      </c>
      <c r="B23" s="54">
        <v>47131</v>
      </c>
      <c r="C23" s="48"/>
      <c r="D23" s="67">
        <f>25785+1675-2226-954</f>
        <v>24280</v>
      </c>
      <c r="E23" s="62" t="s">
        <v>70</v>
      </c>
      <c r="F23" s="65"/>
      <c r="G23" s="72"/>
      <c r="H23" s="64"/>
    </row>
    <row r="24" spans="1:8" s="1" customFormat="1" ht="15">
      <c r="A24" s="48" t="s">
        <v>246</v>
      </c>
      <c r="B24" s="54">
        <v>2988</v>
      </c>
      <c r="C24" s="48"/>
      <c r="D24" s="67">
        <v>1793</v>
      </c>
      <c r="E24" s="62" t="s">
        <v>70</v>
      </c>
      <c r="F24" s="65"/>
      <c r="G24" s="72"/>
      <c r="H24" s="64"/>
    </row>
    <row r="25" spans="1:8" s="1" customFormat="1" ht="15">
      <c r="A25" s="48" t="s">
        <v>139</v>
      </c>
      <c r="B25" s="54">
        <v>91</v>
      </c>
      <c r="C25" s="48"/>
      <c r="D25" s="67">
        <v>33</v>
      </c>
      <c r="E25" s="72"/>
      <c r="F25" s="65"/>
      <c r="G25" s="72"/>
      <c r="H25" s="64"/>
    </row>
    <row r="26" spans="1:8" s="1" customFormat="1" ht="15">
      <c r="A26" s="48" t="s">
        <v>75</v>
      </c>
      <c r="B26" s="54">
        <v>0</v>
      </c>
      <c r="C26" s="48"/>
      <c r="D26" s="67">
        <v>3000</v>
      </c>
      <c r="E26" s="72"/>
      <c r="F26" s="65"/>
      <c r="G26" s="72"/>
      <c r="H26" s="64"/>
    </row>
    <row r="27" spans="1:8" s="1" customFormat="1" ht="15">
      <c r="A27" s="48" t="s">
        <v>9</v>
      </c>
      <c r="B27" s="54">
        <v>2744</v>
      </c>
      <c r="C27" s="48"/>
      <c r="D27" s="67">
        <v>5408</v>
      </c>
      <c r="E27" s="72"/>
      <c r="F27" s="65"/>
      <c r="G27" s="72"/>
      <c r="H27" s="64"/>
    </row>
    <row r="28" spans="1:8" s="1" customFormat="1" ht="15">
      <c r="A28" s="48"/>
      <c r="B28" s="73">
        <f>SUM(B22:B27)</f>
        <v>125719</v>
      </c>
      <c r="C28" s="48"/>
      <c r="D28" s="73">
        <f>SUM(D22:D27)</f>
        <v>68426</v>
      </c>
      <c r="E28" s="72"/>
      <c r="F28" s="65"/>
      <c r="G28" s="72"/>
      <c r="H28" s="64"/>
    </row>
    <row r="29" spans="1:8" s="1" customFormat="1" ht="15">
      <c r="A29" s="74" t="s">
        <v>79</v>
      </c>
      <c r="B29" s="54"/>
      <c r="C29" s="48"/>
      <c r="D29" s="67"/>
      <c r="E29" s="72"/>
      <c r="F29" s="65"/>
      <c r="G29" s="72"/>
      <c r="H29" s="64"/>
    </row>
    <row r="30" spans="1:8" s="1" customFormat="1" ht="15">
      <c r="A30" s="48" t="s">
        <v>10</v>
      </c>
      <c r="B30" s="54">
        <v>9630</v>
      </c>
      <c r="C30" s="48"/>
      <c r="D30" s="67">
        <f>5011+3228-492</f>
        <v>7747</v>
      </c>
      <c r="E30" s="72"/>
      <c r="F30" s="65"/>
      <c r="G30" s="72"/>
      <c r="H30" s="64"/>
    </row>
    <row r="31" spans="1:8" s="1" customFormat="1" ht="15">
      <c r="A31" s="48" t="s">
        <v>76</v>
      </c>
      <c r="B31" s="54">
        <v>81286</v>
      </c>
      <c r="C31" s="48"/>
      <c r="D31" s="67">
        <f>492+28729</f>
        <v>29221</v>
      </c>
      <c r="E31" s="72"/>
      <c r="F31" s="65"/>
      <c r="G31" s="72"/>
      <c r="H31" s="64"/>
    </row>
    <row r="32" spans="1:8" s="1" customFormat="1" ht="15">
      <c r="A32" s="48" t="s">
        <v>77</v>
      </c>
      <c r="B32" s="54">
        <v>1540</v>
      </c>
      <c r="C32" s="48"/>
      <c r="D32" s="67">
        <v>1330</v>
      </c>
      <c r="E32" s="72"/>
      <c r="F32" s="65"/>
      <c r="G32" s="72"/>
      <c r="H32" s="64"/>
    </row>
    <row r="33" spans="1:8" s="1" customFormat="1" ht="15">
      <c r="A33" s="48"/>
      <c r="B33" s="73">
        <f>SUM(B30:B32)</f>
        <v>92456</v>
      </c>
      <c r="C33" s="48"/>
      <c r="D33" s="73">
        <f>SUM(D30:D32)</f>
        <v>38298</v>
      </c>
      <c r="E33" s="72"/>
      <c r="F33" s="65"/>
      <c r="G33" s="72"/>
      <c r="H33" s="64"/>
    </row>
    <row r="34" spans="1:8" s="1" customFormat="1" ht="15">
      <c r="A34" s="29"/>
      <c r="B34" s="29"/>
      <c r="C34" s="29"/>
      <c r="D34" s="27"/>
      <c r="F34" s="64"/>
      <c r="H34" s="64"/>
    </row>
    <row r="35" spans="1:8" s="1" customFormat="1" ht="15">
      <c r="A35" s="71" t="s">
        <v>211</v>
      </c>
      <c r="B35" s="29">
        <f>+B28-B33</f>
        <v>33263</v>
      </c>
      <c r="C35" s="29"/>
      <c r="D35" s="29">
        <f>+D28-D33</f>
        <v>30128</v>
      </c>
      <c r="F35" s="64"/>
      <c r="H35" s="64"/>
    </row>
    <row r="36" spans="1:8" s="1" customFormat="1" ht="15">
      <c r="A36" s="29"/>
      <c r="B36" s="29"/>
      <c r="C36" s="29"/>
      <c r="D36" s="29"/>
      <c r="F36" s="64"/>
      <c r="H36" s="64"/>
    </row>
    <row r="37" spans="1:8" s="1" customFormat="1" ht="15.75" thickBot="1">
      <c r="A37" s="29"/>
      <c r="B37" s="55">
        <f>B15+B17+B35+B16+B18</f>
        <v>87100</v>
      </c>
      <c r="C37" s="29"/>
      <c r="D37" s="55">
        <f>D15+D16+D35</f>
        <v>64188</v>
      </c>
      <c r="F37" s="64"/>
      <c r="H37" s="64"/>
    </row>
    <row r="38" spans="1:8" s="1" customFormat="1" ht="15.75" thickTop="1">
      <c r="A38" s="29"/>
      <c r="B38" s="29"/>
      <c r="C38" s="29"/>
      <c r="D38" s="29"/>
      <c r="F38" s="64"/>
      <c r="H38" s="64"/>
    </row>
    <row r="39" spans="1:4" ht="15">
      <c r="A39" s="12" t="s">
        <v>66</v>
      </c>
      <c r="B39" s="29">
        <v>61500</v>
      </c>
      <c r="C39" s="13"/>
      <c r="D39" s="58">
        <v>40000</v>
      </c>
    </row>
    <row r="40" spans="1:4" ht="15">
      <c r="A40" s="12" t="s">
        <v>65</v>
      </c>
      <c r="B40" s="75">
        <v>0</v>
      </c>
      <c r="C40" s="13"/>
      <c r="D40" s="29">
        <v>7290</v>
      </c>
    </row>
    <row r="41" spans="1:4" ht="15" hidden="1">
      <c r="A41" s="12" t="s">
        <v>69</v>
      </c>
      <c r="B41" s="29"/>
      <c r="C41" s="13"/>
      <c r="D41" s="29">
        <v>0</v>
      </c>
    </row>
    <row r="42" spans="1:4" ht="15">
      <c r="A42" s="12" t="s">
        <v>225</v>
      </c>
      <c r="B42" s="29">
        <v>-35</v>
      </c>
      <c r="C42" s="13"/>
      <c r="D42" s="29">
        <v>0</v>
      </c>
    </row>
    <row r="43" spans="1:4" ht="15">
      <c r="A43" s="12" t="s">
        <v>212</v>
      </c>
      <c r="B43" s="50">
        <f>Equity!F43</f>
        <v>13165</v>
      </c>
      <c r="C43" s="13"/>
      <c r="D43" s="50">
        <v>15662</v>
      </c>
    </row>
    <row r="44" spans="1:4" ht="15">
      <c r="A44" s="12" t="s">
        <v>72</v>
      </c>
      <c r="B44" s="76">
        <f>SUM(B39:B43)</f>
        <v>74630</v>
      </c>
      <c r="C44" s="13"/>
      <c r="D44" s="76">
        <f>SUM(D39:D43)</f>
        <v>62952</v>
      </c>
    </row>
    <row r="45" spans="1:4" ht="15">
      <c r="A45" s="12" t="s">
        <v>58</v>
      </c>
      <c r="B45" s="48">
        <v>1255</v>
      </c>
      <c r="C45" s="13"/>
      <c r="D45" s="48">
        <v>0</v>
      </c>
    </row>
    <row r="46" spans="1:4" ht="15">
      <c r="A46" s="12" t="s">
        <v>67</v>
      </c>
      <c r="B46" s="48">
        <v>1139</v>
      </c>
      <c r="C46" s="13"/>
      <c r="D46" s="48">
        <v>962</v>
      </c>
    </row>
    <row r="47" spans="1:4" ht="15">
      <c r="A47" s="12" t="s">
        <v>68</v>
      </c>
      <c r="B47" s="48">
        <v>10076</v>
      </c>
      <c r="C47" s="13"/>
      <c r="D47" s="48">
        <v>274</v>
      </c>
    </row>
    <row r="48" spans="1:8" ht="15.75" thickBot="1">
      <c r="A48" s="12"/>
      <c r="B48" s="55">
        <f>SUM(B44:B47)</f>
        <v>87100</v>
      </c>
      <c r="C48" s="13"/>
      <c r="D48" s="55">
        <f>SUM(D44:D47)</f>
        <v>64188</v>
      </c>
      <c r="F48" s="77">
        <f>D48-D37</f>
        <v>0</v>
      </c>
      <c r="H48" s="77">
        <f>B48-B37</f>
        <v>0</v>
      </c>
    </row>
    <row r="49" spans="1:8" ht="15.75" thickTop="1">
      <c r="A49" s="13"/>
      <c r="B49" s="13"/>
      <c r="C49" s="13"/>
      <c r="D49" s="24"/>
      <c r="F49" s="77"/>
      <c r="H49" s="78"/>
    </row>
    <row r="50" spans="1:9" ht="15">
      <c r="A50" s="29" t="s">
        <v>235</v>
      </c>
      <c r="B50" s="79"/>
      <c r="C50" s="13"/>
      <c r="D50" s="24"/>
      <c r="F50" s="80"/>
      <c r="H50" s="81"/>
      <c r="I50" s="82"/>
    </row>
  </sheetData>
  <printOptions/>
  <pageMargins left="1.5" right="0.5" top="0.42" bottom="0.47" header="0.18" footer="0.25"/>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70"/>
  <sheetViews>
    <sheetView zoomScale="80" zoomScaleNormal="80" zoomScaleSheetLayoutView="100" workbookViewId="0" topLeftCell="A1">
      <selection activeCell="D15" sqref="D15"/>
    </sheetView>
  </sheetViews>
  <sheetFormatPr defaultColWidth="9.140625" defaultRowHeight="12.75"/>
  <cols>
    <col min="1" max="1" width="31.28125" style="2" customWidth="1"/>
    <col min="2" max="2" width="10.421875" style="1" customWidth="1"/>
    <col min="3" max="4" width="11.421875" style="1" customWidth="1"/>
    <col min="5" max="5" width="13.28125" style="1" customWidth="1"/>
    <col min="6" max="6" width="11.421875" style="1" customWidth="1"/>
    <col min="7" max="7" width="9.421875" style="1" customWidth="1"/>
    <col min="8" max="16384" width="9.140625" style="2" customWidth="1"/>
  </cols>
  <sheetData>
    <row r="2" spans="1:7" ht="15">
      <c r="A2" s="46" t="str">
        <f>'IS'!A2</f>
        <v>BOON KOON GROUP BERHAD</v>
      </c>
      <c r="B2" s="29"/>
      <c r="C2" s="29"/>
      <c r="D2" s="29"/>
      <c r="E2" s="29"/>
      <c r="F2" s="29"/>
      <c r="G2" s="29"/>
    </row>
    <row r="3" spans="1:7" ht="15">
      <c r="A3" s="46" t="str">
        <f>'IS'!A3</f>
        <v>Company No. 553434-U</v>
      </c>
      <c r="B3" s="29"/>
      <c r="C3" s="29"/>
      <c r="D3" s="29"/>
      <c r="E3" s="29"/>
      <c r="F3" s="29"/>
      <c r="G3" s="29"/>
    </row>
    <row r="4" spans="1:7" ht="15">
      <c r="A4" s="13"/>
      <c r="B4" s="29"/>
      <c r="C4" s="29"/>
      <c r="D4" s="29"/>
      <c r="E4" s="29"/>
      <c r="F4" s="29"/>
      <c r="G4" s="29"/>
    </row>
    <row r="5" spans="1:7" ht="15">
      <c r="A5" s="12" t="s">
        <v>11</v>
      </c>
      <c r="B5" s="29"/>
      <c r="C5" s="29"/>
      <c r="D5" s="29"/>
      <c r="E5" s="29"/>
      <c r="F5" s="29"/>
      <c r="G5" s="29"/>
    </row>
    <row r="6" spans="1:7" ht="15">
      <c r="A6" s="12" t="str">
        <f>'IS'!A6</f>
        <v>FOR THE FOURTH QUARTER ENDED 31 DECEMBER 2005</v>
      </c>
      <c r="B6" s="29"/>
      <c r="C6" s="29"/>
      <c r="D6" s="29"/>
      <c r="E6" s="29"/>
      <c r="F6" s="29"/>
      <c r="G6" s="29"/>
    </row>
    <row r="7" spans="1:7" ht="15">
      <c r="A7" s="12" t="s">
        <v>80</v>
      </c>
      <c r="B7" s="29"/>
      <c r="C7" s="29"/>
      <c r="D7" s="29"/>
      <c r="E7" s="29"/>
      <c r="F7" s="29"/>
      <c r="G7" s="29"/>
    </row>
    <row r="8" spans="1:7" ht="15">
      <c r="A8" s="12"/>
      <c r="B8" s="29"/>
      <c r="C8" s="29"/>
      <c r="D8" s="29"/>
      <c r="E8" s="29"/>
      <c r="F8" s="29"/>
      <c r="G8" s="29"/>
    </row>
    <row r="9" spans="1:7" ht="15">
      <c r="A9" s="12"/>
      <c r="B9" s="29"/>
      <c r="C9" s="29"/>
      <c r="D9" s="29"/>
      <c r="E9" s="29"/>
      <c r="F9" s="29"/>
      <c r="G9" s="29"/>
    </row>
    <row r="10" spans="1:7" ht="15">
      <c r="A10" s="12"/>
      <c r="B10" s="29"/>
      <c r="C10" s="29"/>
      <c r="D10" s="27" t="s">
        <v>227</v>
      </c>
      <c r="E10" s="29"/>
      <c r="F10" s="27" t="s">
        <v>179</v>
      </c>
      <c r="G10" s="29"/>
    </row>
    <row r="11" spans="1:7" ht="15">
      <c r="A11" s="13"/>
      <c r="B11" s="29"/>
      <c r="C11" s="29"/>
      <c r="D11" s="27" t="s">
        <v>228</v>
      </c>
      <c r="E11" s="29"/>
      <c r="F11" s="27" t="s">
        <v>183</v>
      </c>
      <c r="G11" s="29"/>
    </row>
    <row r="12" spans="1:8" ht="15">
      <c r="A12" s="13"/>
      <c r="B12" s="27" t="s">
        <v>12</v>
      </c>
      <c r="C12" s="27" t="s">
        <v>12</v>
      </c>
      <c r="D12" s="27" t="s">
        <v>229</v>
      </c>
      <c r="E12" s="27" t="s">
        <v>90</v>
      </c>
      <c r="F12" s="27" t="s">
        <v>180</v>
      </c>
      <c r="G12" s="29"/>
      <c r="H12" s="3"/>
    </row>
    <row r="13" spans="1:8" ht="15">
      <c r="A13" s="13"/>
      <c r="B13" s="27" t="s">
        <v>13</v>
      </c>
      <c r="C13" s="27" t="s">
        <v>89</v>
      </c>
      <c r="D13" s="27" t="s">
        <v>230</v>
      </c>
      <c r="E13" s="27" t="s">
        <v>91</v>
      </c>
      <c r="F13" s="27" t="s">
        <v>182</v>
      </c>
      <c r="G13" s="27" t="s">
        <v>14</v>
      </c>
      <c r="H13" s="3"/>
    </row>
    <row r="14" spans="1:8" ht="15">
      <c r="A14" s="13"/>
      <c r="B14" s="27" t="s">
        <v>3</v>
      </c>
      <c r="C14" s="27" t="s">
        <v>3</v>
      </c>
      <c r="D14" s="27" t="s">
        <v>3</v>
      </c>
      <c r="E14" s="27" t="s">
        <v>3</v>
      </c>
      <c r="F14" s="27" t="s">
        <v>3</v>
      </c>
      <c r="G14" s="27" t="s">
        <v>3</v>
      </c>
      <c r="H14" s="3"/>
    </row>
    <row r="15" spans="1:8" ht="15">
      <c r="A15" s="13"/>
      <c r="B15" s="27"/>
      <c r="C15" s="27"/>
      <c r="D15" s="29"/>
      <c r="E15" s="27"/>
      <c r="F15" s="27"/>
      <c r="G15" s="27"/>
      <c r="H15" s="3"/>
    </row>
    <row r="16" spans="1:7" ht="15">
      <c r="A16" s="56"/>
      <c r="B16" s="27"/>
      <c r="C16" s="29"/>
      <c r="D16" s="29"/>
      <c r="E16" s="29"/>
      <c r="F16" s="29"/>
      <c r="G16" s="29"/>
    </row>
    <row r="17" spans="1:7" ht="15">
      <c r="A17" s="13" t="s">
        <v>258</v>
      </c>
      <c r="B17" s="29"/>
      <c r="C17" s="29"/>
      <c r="D17" s="29"/>
      <c r="E17" s="29"/>
      <c r="F17" s="29"/>
      <c r="G17" s="29"/>
    </row>
    <row r="18" spans="1:7" ht="15">
      <c r="A18" s="57" t="s">
        <v>259</v>
      </c>
      <c r="B18" s="29"/>
      <c r="C18" s="29"/>
      <c r="D18" s="29"/>
      <c r="E18" s="29"/>
      <c r="F18" s="29"/>
      <c r="G18" s="29"/>
    </row>
    <row r="19" spans="1:7" ht="15">
      <c r="A19" s="13"/>
      <c r="B19" s="29"/>
      <c r="C19" s="29"/>
      <c r="D19" s="29"/>
      <c r="E19" s="29"/>
      <c r="F19" s="29"/>
      <c r="G19" s="29"/>
    </row>
    <row r="20" spans="1:7" ht="15">
      <c r="A20" s="13" t="s">
        <v>213</v>
      </c>
      <c r="B20" s="58">
        <f>'BS'!D39</f>
        <v>40000</v>
      </c>
      <c r="C20" s="29">
        <f>'BS'!D40</f>
        <v>7290</v>
      </c>
      <c r="D20" s="29">
        <v>0</v>
      </c>
      <c r="E20" s="29">
        <v>0</v>
      </c>
      <c r="F20" s="29">
        <f>'BS'!D43</f>
        <v>15662</v>
      </c>
      <c r="G20" s="29">
        <f>SUM(B20:F20)</f>
        <v>62952</v>
      </c>
    </row>
    <row r="21" spans="1:7" ht="15">
      <c r="A21" s="13"/>
      <c r="B21" s="58"/>
      <c r="C21" s="29"/>
      <c r="D21" s="29"/>
      <c r="E21" s="29"/>
      <c r="F21" s="29"/>
      <c r="G21" s="29"/>
    </row>
    <row r="22" spans="1:7" ht="15">
      <c r="A22" s="13" t="s">
        <v>247</v>
      </c>
      <c r="B22" s="58">
        <v>1000</v>
      </c>
      <c r="C22" s="29">
        <v>1900</v>
      </c>
      <c r="D22" s="29">
        <v>0</v>
      </c>
      <c r="E22" s="29">
        <v>0</v>
      </c>
      <c r="F22" s="29">
        <v>0</v>
      </c>
      <c r="G22" s="29">
        <f>SUM(B22:F22)</f>
        <v>2900</v>
      </c>
    </row>
    <row r="23" spans="1:7" ht="15">
      <c r="A23" s="13"/>
      <c r="B23" s="58"/>
      <c r="C23" s="29"/>
      <c r="D23" s="29"/>
      <c r="E23" s="29"/>
      <c r="F23" s="29"/>
      <c r="G23" s="29"/>
    </row>
    <row r="24" spans="1:7" ht="15">
      <c r="A24" s="13" t="s">
        <v>226</v>
      </c>
      <c r="B24" s="58">
        <v>0</v>
      </c>
      <c r="C24" s="29">
        <v>0</v>
      </c>
      <c r="D24" s="29">
        <v>-35</v>
      </c>
      <c r="E24" s="29">
        <v>0</v>
      </c>
      <c r="F24" s="29">
        <v>0</v>
      </c>
      <c r="G24" s="29">
        <f>SUM(B24:F24)</f>
        <v>-35</v>
      </c>
    </row>
    <row r="25" spans="1:7" ht="15" hidden="1">
      <c r="A25" s="13"/>
      <c r="B25" s="29"/>
      <c r="C25" s="29"/>
      <c r="D25" s="29"/>
      <c r="E25" s="29"/>
      <c r="F25" s="29"/>
      <c r="G25" s="29"/>
    </row>
    <row r="26" spans="1:7" ht="15" hidden="1">
      <c r="A26" s="13" t="s">
        <v>192</v>
      </c>
      <c r="B26" s="29"/>
      <c r="C26" s="29"/>
      <c r="D26" s="29"/>
      <c r="E26" s="29"/>
      <c r="F26" s="29"/>
      <c r="G26" s="29">
        <f>SUM(B26:F26)</f>
        <v>0</v>
      </c>
    </row>
    <row r="27" spans="1:7" ht="15" hidden="1">
      <c r="A27" s="13"/>
      <c r="B27" s="29"/>
      <c r="C27" s="29"/>
      <c r="D27" s="29"/>
      <c r="E27" s="29"/>
      <c r="F27" s="29"/>
      <c r="G27" s="29"/>
    </row>
    <row r="28" spans="1:7" ht="15" hidden="1">
      <c r="A28" s="13" t="s">
        <v>176</v>
      </c>
      <c r="B28" s="29"/>
      <c r="C28" s="29"/>
      <c r="D28" s="29"/>
      <c r="E28" s="29"/>
      <c r="F28" s="29"/>
      <c r="G28" s="29">
        <f>SUM(B28:F28)</f>
        <v>0</v>
      </c>
    </row>
    <row r="29" spans="1:7" ht="15" hidden="1">
      <c r="A29" s="13" t="s">
        <v>177</v>
      </c>
      <c r="B29" s="29"/>
      <c r="C29" s="29"/>
      <c r="D29" s="29"/>
      <c r="E29" s="29"/>
      <c r="F29" s="29"/>
      <c r="G29" s="29">
        <f>SUM(B29:F29)</f>
        <v>0</v>
      </c>
    </row>
    <row r="30" spans="1:7" ht="15" hidden="1">
      <c r="A30" s="13"/>
      <c r="B30" s="29"/>
      <c r="C30" s="29"/>
      <c r="D30" s="29"/>
      <c r="E30" s="29"/>
      <c r="F30" s="29"/>
      <c r="G30" s="29"/>
    </row>
    <row r="31" spans="1:7" ht="15" hidden="1">
      <c r="A31" s="13" t="s">
        <v>177</v>
      </c>
      <c r="B31" s="29"/>
      <c r="C31" s="29"/>
      <c r="D31" s="29"/>
      <c r="E31" s="29"/>
      <c r="F31" s="29"/>
      <c r="G31" s="29">
        <f>SUM(B31:F31)</f>
        <v>0</v>
      </c>
    </row>
    <row r="32" spans="1:7" ht="15">
      <c r="A32" s="13"/>
      <c r="B32" s="29"/>
      <c r="C32" s="29"/>
      <c r="D32" s="29"/>
      <c r="E32" s="29"/>
      <c r="F32" s="29"/>
      <c r="G32" s="29"/>
    </row>
    <row r="33" spans="1:7" ht="15">
      <c r="A33" s="13" t="s">
        <v>271</v>
      </c>
      <c r="B33" s="29">
        <v>0</v>
      </c>
      <c r="C33" s="29">
        <v>-235</v>
      </c>
      <c r="D33" s="29">
        <v>0</v>
      </c>
      <c r="E33" s="29">
        <v>0</v>
      </c>
      <c r="F33" s="29">
        <v>0</v>
      </c>
      <c r="G33" s="29">
        <f>SUM(B33:F33)</f>
        <v>-235</v>
      </c>
    </row>
    <row r="34" spans="1:7" ht="15">
      <c r="A34" s="13"/>
      <c r="B34" s="29"/>
      <c r="C34" s="29"/>
      <c r="D34" s="29"/>
      <c r="E34" s="29"/>
      <c r="F34" s="29"/>
      <c r="G34" s="29"/>
    </row>
    <row r="35" spans="1:7" ht="15" hidden="1">
      <c r="A35" s="13" t="s">
        <v>207</v>
      </c>
      <c r="B35" s="29"/>
      <c r="C35" s="29"/>
      <c r="D35" s="29"/>
      <c r="E35" s="29"/>
      <c r="F35" s="29"/>
      <c r="G35" s="29">
        <f>SUM(B35:F35)</f>
        <v>0</v>
      </c>
    </row>
    <row r="36" spans="1:7" ht="15" hidden="1">
      <c r="A36" s="13"/>
      <c r="B36" s="48"/>
      <c r="C36" s="48"/>
      <c r="D36" s="48"/>
      <c r="E36" s="48"/>
      <c r="F36" s="48"/>
      <c r="G36" s="48"/>
    </row>
    <row r="37" spans="1:7" ht="15">
      <c r="A37" s="13" t="s">
        <v>248</v>
      </c>
      <c r="B37" s="48">
        <v>20500</v>
      </c>
      <c r="C37" s="48">
        <v>-8955</v>
      </c>
      <c r="D37" s="48"/>
      <c r="E37" s="48"/>
      <c r="F37" s="48">
        <f>-B37-C37</f>
        <v>-11545</v>
      </c>
      <c r="G37" s="48">
        <f>SUM(B37:F37)</f>
        <v>0</v>
      </c>
    </row>
    <row r="38" spans="1:7" ht="15">
      <c r="A38" s="13"/>
      <c r="B38" s="48"/>
      <c r="C38" s="48"/>
      <c r="D38" s="48"/>
      <c r="E38" s="48"/>
      <c r="F38" s="48"/>
      <c r="G38" s="48"/>
    </row>
    <row r="39" spans="1:7" ht="15">
      <c r="A39" s="13" t="s">
        <v>232</v>
      </c>
      <c r="B39" s="48">
        <v>0</v>
      </c>
      <c r="C39" s="48">
        <v>0</v>
      </c>
      <c r="D39" s="48">
        <v>0</v>
      </c>
      <c r="E39" s="48">
        <v>0</v>
      </c>
      <c r="F39" s="48">
        <v>-4845</v>
      </c>
      <c r="G39" s="48">
        <f>SUM(B39:F39)</f>
        <v>-4845</v>
      </c>
    </row>
    <row r="40" spans="1:7" ht="15">
      <c r="A40" s="13"/>
      <c r="B40" s="48"/>
      <c r="C40" s="48"/>
      <c r="D40" s="48"/>
      <c r="E40" s="48"/>
      <c r="F40" s="48"/>
      <c r="G40" s="48"/>
    </row>
    <row r="41" spans="1:7" ht="15">
      <c r="A41" s="13" t="s">
        <v>175</v>
      </c>
      <c r="B41" s="48">
        <v>0</v>
      </c>
      <c r="C41" s="48">
        <v>0</v>
      </c>
      <c r="D41" s="48">
        <v>0</v>
      </c>
      <c r="E41" s="48">
        <v>0</v>
      </c>
      <c r="F41" s="48">
        <f>'IS'!F45</f>
        <v>13893</v>
      </c>
      <c r="G41" s="48">
        <f>SUM(B41:F41)</f>
        <v>13893</v>
      </c>
    </row>
    <row r="42" spans="1:7" ht="15">
      <c r="A42" s="13"/>
      <c r="B42" s="29"/>
      <c r="C42" s="29"/>
      <c r="D42" s="29"/>
      <c r="E42" s="29"/>
      <c r="F42" s="29"/>
      <c r="G42" s="29"/>
    </row>
    <row r="43" spans="1:7" ht="15.75" thickBot="1">
      <c r="A43" s="13" t="s">
        <v>260</v>
      </c>
      <c r="B43" s="55">
        <f aca="true" t="shared" si="0" ref="B43:G43">SUM(B20:B42)</f>
        <v>61500</v>
      </c>
      <c r="C43" s="55">
        <f t="shared" si="0"/>
        <v>0</v>
      </c>
      <c r="D43" s="55">
        <f t="shared" si="0"/>
        <v>-35</v>
      </c>
      <c r="E43" s="55">
        <f t="shared" si="0"/>
        <v>0</v>
      </c>
      <c r="F43" s="55">
        <f t="shared" si="0"/>
        <v>13165</v>
      </c>
      <c r="G43" s="55">
        <f t="shared" si="0"/>
        <v>74630</v>
      </c>
    </row>
    <row r="44" spans="1:7" ht="15.75" thickTop="1">
      <c r="A44" s="13"/>
      <c r="B44" s="29"/>
      <c r="C44" s="29"/>
      <c r="D44" s="29"/>
      <c r="E44" s="29"/>
      <c r="F44" s="29"/>
      <c r="G44" s="29"/>
    </row>
    <row r="45" spans="1:7" ht="15">
      <c r="A45" s="13"/>
      <c r="B45" s="29"/>
      <c r="C45" s="29"/>
      <c r="D45" s="29"/>
      <c r="E45" s="29"/>
      <c r="F45" s="29"/>
      <c r="G45" s="29"/>
    </row>
    <row r="46" spans="1:7" ht="15">
      <c r="A46" s="13" t="str">
        <f>A17</f>
        <v>Fourth quarter ended</v>
      </c>
      <c r="B46" s="29"/>
      <c r="C46" s="29"/>
      <c r="D46" s="29"/>
      <c r="E46" s="29"/>
      <c r="F46" s="29"/>
      <c r="G46" s="29"/>
    </row>
    <row r="47" spans="1:7" ht="15">
      <c r="A47" s="57" t="s">
        <v>261</v>
      </c>
      <c r="B47" s="29"/>
      <c r="C47" s="29"/>
      <c r="D47" s="29"/>
      <c r="E47" s="29"/>
      <c r="F47" s="29"/>
      <c r="G47" s="29"/>
    </row>
    <row r="48" spans="1:7" ht="15">
      <c r="A48" s="13"/>
      <c r="B48" s="29"/>
      <c r="C48" s="29"/>
      <c r="D48" s="29"/>
      <c r="E48" s="29"/>
      <c r="F48" s="29"/>
      <c r="G48" s="29"/>
    </row>
    <row r="49" spans="1:7" ht="15">
      <c r="A49" s="13" t="s">
        <v>166</v>
      </c>
      <c r="B49" s="58" t="s">
        <v>70</v>
      </c>
      <c r="C49" s="29">
        <v>0</v>
      </c>
      <c r="D49" s="29">
        <v>0</v>
      </c>
      <c r="E49" s="29">
        <v>0</v>
      </c>
      <c r="F49" s="29">
        <v>-9</v>
      </c>
      <c r="G49" s="29">
        <f>SUM(B49:F49)</f>
        <v>-9</v>
      </c>
    </row>
    <row r="50" spans="1:7" ht="15">
      <c r="A50" s="13"/>
      <c r="B50" s="29"/>
      <c r="C50" s="29"/>
      <c r="D50" s="29"/>
      <c r="E50" s="29"/>
      <c r="F50" s="29"/>
      <c r="G50" s="29"/>
    </row>
    <row r="51" spans="1:7" ht="15">
      <c r="A51" s="13" t="s">
        <v>192</v>
      </c>
      <c r="B51" s="29">
        <v>30569</v>
      </c>
      <c r="C51" s="29">
        <v>1834</v>
      </c>
      <c r="D51" s="29">
        <v>0</v>
      </c>
      <c r="E51" s="29">
        <v>5577</v>
      </c>
      <c r="F51" s="29">
        <v>0</v>
      </c>
      <c r="G51" s="29">
        <f>SUM(B51:F51)</f>
        <v>37980</v>
      </c>
    </row>
    <row r="52" spans="1:7" ht="15">
      <c r="A52" s="13"/>
      <c r="B52" s="29"/>
      <c r="C52" s="29"/>
      <c r="D52" s="13"/>
      <c r="E52" s="29"/>
      <c r="F52" s="29"/>
      <c r="G52" s="29"/>
    </row>
    <row r="53" spans="1:7" ht="15">
      <c r="A53" s="13" t="s">
        <v>176</v>
      </c>
      <c r="B53" s="29">
        <v>2631</v>
      </c>
      <c r="C53" s="29">
        <v>0</v>
      </c>
      <c r="D53" s="29">
        <v>0</v>
      </c>
      <c r="E53" s="29">
        <v>0</v>
      </c>
      <c r="F53" s="29">
        <v>0</v>
      </c>
      <c r="G53" s="29">
        <f>SUM(B53:F53)</f>
        <v>2631</v>
      </c>
    </row>
    <row r="54" spans="1:7" ht="15">
      <c r="A54" s="13"/>
      <c r="B54" s="29"/>
      <c r="C54" s="29"/>
      <c r="D54" s="29"/>
      <c r="E54" s="29"/>
      <c r="F54" s="29"/>
      <c r="G54" s="29"/>
    </row>
    <row r="55" spans="1:7" ht="15">
      <c r="A55" s="13" t="s">
        <v>177</v>
      </c>
      <c r="B55" s="29">
        <v>6800</v>
      </c>
      <c r="C55" s="29">
        <v>6800</v>
      </c>
      <c r="D55" s="29">
        <v>0</v>
      </c>
      <c r="E55" s="29">
        <v>0</v>
      </c>
      <c r="F55" s="29">
        <v>0</v>
      </c>
      <c r="G55" s="29">
        <f>SUM(B55:F55)</f>
        <v>13600</v>
      </c>
    </row>
    <row r="56" spans="1:7" ht="15">
      <c r="A56" s="13"/>
      <c r="B56" s="29"/>
      <c r="C56" s="29"/>
      <c r="D56" s="29"/>
      <c r="E56" s="29"/>
      <c r="F56" s="29"/>
      <c r="G56" s="29"/>
    </row>
    <row r="57" spans="1:7" ht="15">
      <c r="A57" s="13" t="s">
        <v>178</v>
      </c>
      <c r="B57" s="29">
        <v>0</v>
      </c>
      <c r="C57" s="29">
        <v>-1344</v>
      </c>
      <c r="D57" s="29">
        <v>0</v>
      </c>
      <c r="E57" s="29">
        <v>0</v>
      </c>
      <c r="F57" s="29">
        <v>0</v>
      </c>
      <c r="G57" s="29">
        <f>SUM(B57:F57)</f>
        <v>-1344</v>
      </c>
    </row>
    <row r="58" spans="1:7" ht="15">
      <c r="A58" s="13"/>
      <c r="B58" s="29"/>
      <c r="C58" s="29"/>
      <c r="D58" s="29"/>
      <c r="E58" s="29"/>
      <c r="F58" s="29"/>
      <c r="G58" s="29"/>
    </row>
    <row r="59" spans="1:7" ht="15">
      <c r="A59" s="2" t="s">
        <v>207</v>
      </c>
      <c r="B59" s="1">
        <v>0</v>
      </c>
      <c r="C59" s="1">
        <v>0</v>
      </c>
      <c r="D59" s="1">
        <v>0</v>
      </c>
      <c r="E59" s="1">
        <v>-5577</v>
      </c>
      <c r="G59" s="29">
        <f>SUM(B59:F59)</f>
        <v>-5577</v>
      </c>
    </row>
    <row r="60" ht="15">
      <c r="G60" s="29"/>
    </row>
    <row r="61" spans="1:7" ht="15">
      <c r="A61" s="13" t="s">
        <v>175</v>
      </c>
      <c r="B61" s="48">
        <v>0</v>
      </c>
      <c r="C61" s="48">
        <v>0</v>
      </c>
      <c r="D61" s="48">
        <v>0</v>
      </c>
      <c r="E61" s="48">
        <v>0</v>
      </c>
      <c r="F61" s="48">
        <v>15671</v>
      </c>
      <c r="G61" s="48">
        <f>SUM(B61:F61)</f>
        <v>15671</v>
      </c>
    </row>
    <row r="62" spans="1:7" ht="15">
      <c r="A62" s="13"/>
      <c r="B62" s="29"/>
      <c r="C62" s="29"/>
      <c r="D62" s="13"/>
      <c r="E62" s="29"/>
      <c r="F62" s="29"/>
      <c r="G62" s="29"/>
    </row>
    <row r="63" spans="1:7" ht="15.75" thickBot="1">
      <c r="A63" s="13" t="s">
        <v>262</v>
      </c>
      <c r="B63" s="55">
        <f aca="true" t="shared" si="1" ref="B63:G63">SUM(B49:B62)</f>
        <v>40000</v>
      </c>
      <c r="C63" s="55">
        <f t="shared" si="1"/>
        <v>7290</v>
      </c>
      <c r="D63" s="55">
        <f t="shared" si="1"/>
        <v>0</v>
      </c>
      <c r="E63" s="55">
        <f t="shared" si="1"/>
        <v>0</v>
      </c>
      <c r="F63" s="55">
        <f t="shared" si="1"/>
        <v>15662</v>
      </c>
      <c r="G63" s="55">
        <f t="shared" si="1"/>
        <v>62952</v>
      </c>
    </row>
    <row r="64" spans="1:7" ht="15.75" thickTop="1">
      <c r="A64" s="13"/>
      <c r="B64" s="29"/>
      <c r="C64" s="29"/>
      <c r="D64" s="29"/>
      <c r="E64" s="29"/>
      <c r="F64" s="29"/>
      <c r="G64" s="29"/>
    </row>
    <row r="65" spans="1:7" ht="15">
      <c r="A65" s="13"/>
      <c r="B65" s="29"/>
      <c r="C65" s="29"/>
      <c r="D65" s="29"/>
      <c r="E65" s="29"/>
      <c r="F65" s="29"/>
      <c r="G65" s="29"/>
    </row>
    <row r="66" spans="1:7" ht="15">
      <c r="A66" s="29" t="s">
        <v>236</v>
      </c>
      <c r="B66" s="29"/>
      <c r="C66" s="29"/>
      <c r="D66" s="29"/>
      <c r="E66" s="29"/>
      <c r="F66" s="29"/>
      <c r="G66" s="29"/>
    </row>
    <row r="67" spans="1:7" ht="15">
      <c r="A67" s="29"/>
      <c r="B67" s="29"/>
      <c r="C67" s="29"/>
      <c r="D67" s="29"/>
      <c r="E67" s="29"/>
      <c r="F67" s="29"/>
      <c r="G67" s="29"/>
    </row>
    <row r="68" spans="1:7" ht="15">
      <c r="A68" s="29" t="s">
        <v>71</v>
      </c>
      <c r="B68" s="29"/>
      <c r="C68" s="29"/>
      <c r="D68" s="29"/>
      <c r="E68" s="29"/>
      <c r="F68" s="29"/>
      <c r="G68" s="29"/>
    </row>
    <row r="69" ht="12.75">
      <c r="A69" s="1"/>
    </row>
    <row r="70" ht="12.75">
      <c r="H70" s="7"/>
    </row>
  </sheetData>
  <printOptions horizontalCentered="1"/>
  <pageMargins left="1.5" right="0.25" top="0.45" bottom="0.5" header="0.17" footer="0.5"/>
  <pageSetup fitToHeight="1" fitToWidth="1" horizontalDpi="600" verticalDpi="600" orientation="portrait"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67"/>
  <sheetViews>
    <sheetView zoomScale="90" zoomScaleNormal="90" zoomScaleSheetLayoutView="100" workbookViewId="0" topLeftCell="A32">
      <selection activeCell="D43" sqref="D43"/>
    </sheetView>
  </sheetViews>
  <sheetFormatPr defaultColWidth="9.140625" defaultRowHeight="12.75"/>
  <cols>
    <col min="1" max="1" width="52.8515625" style="2" customWidth="1"/>
    <col min="2" max="2" width="3.421875" style="2" customWidth="1"/>
    <col min="3" max="3" width="13.57421875" style="87" customWidth="1"/>
    <col min="4" max="4" width="1.7109375" style="2" customWidth="1"/>
    <col min="5" max="5" width="12.8515625" style="2" customWidth="1"/>
    <col min="6" max="16384" width="9.140625" style="2" customWidth="1"/>
  </cols>
  <sheetData>
    <row r="2" spans="1:5" ht="15">
      <c r="A2" s="46" t="str">
        <f>'IS'!A2</f>
        <v>BOON KOON GROUP BERHAD</v>
      </c>
      <c r="B2" s="13"/>
      <c r="C2" s="83"/>
      <c r="D2" s="13"/>
      <c r="E2" s="13"/>
    </row>
    <row r="3" spans="1:5" ht="15">
      <c r="A3" s="46" t="str">
        <f>'IS'!A3</f>
        <v>Company No. 553434-U</v>
      </c>
      <c r="B3" s="13"/>
      <c r="C3" s="83"/>
      <c r="D3" s="13"/>
      <c r="E3" s="13"/>
    </row>
    <row r="4" spans="1:5" ht="15">
      <c r="A4" s="13"/>
      <c r="B4" s="13"/>
      <c r="C4" s="83"/>
      <c r="D4" s="13"/>
      <c r="E4" s="13"/>
    </row>
    <row r="5" spans="1:5" ht="15">
      <c r="A5" s="12" t="s">
        <v>15</v>
      </c>
      <c r="B5" s="13"/>
      <c r="C5" s="83"/>
      <c r="D5" s="13"/>
      <c r="E5" s="13"/>
    </row>
    <row r="6" spans="1:5" ht="15">
      <c r="A6" s="12" t="str">
        <f>'IS'!A6</f>
        <v>FOR THE FOURTH QUARTER ENDED 31 DECEMBER 2005</v>
      </c>
      <c r="B6" s="13"/>
      <c r="C6" s="83"/>
      <c r="D6" s="13"/>
      <c r="E6" s="13"/>
    </row>
    <row r="7" spans="1:5" ht="15">
      <c r="A7" s="12" t="s">
        <v>1</v>
      </c>
      <c r="B7" s="13"/>
      <c r="C7" s="88"/>
      <c r="D7" s="13"/>
      <c r="E7" s="13"/>
    </row>
    <row r="8" spans="1:5" ht="15">
      <c r="A8" s="12"/>
      <c r="B8" s="13"/>
      <c r="C8" s="89"/>
      <c r="D8" s="13"/>
      <c r="E8" s="24"/>
    </row>
    <row r="9" spans="1:5" ht="15">
      <c r="A9" s="13"/>
      <c r="B9" s="13"/>
      <c r="C9" s="24" t="s">
        <v>160</v>
      </c>
      <c r="D9" s="13"/>
      <c r="E9" s="24" t="s">
        <v>160</v>
      </c>
    </row>
    <row r="10" spans="1:5" ht="15">
      <c r="A10" s="13"/>
      <c r="B10" s="13"/>
      <c r="C10" s="24" t="s">
        <v>86</v>
      </c>
      <c r="D10" s="13"/>
      <c r="E10" s="24" t="s">
        <v>87</v>
      </c>
    </row>
    <row r="11" spans="1:5" ht="15">
      <c r="A11" s="13"/>
      <c r="B11" s="13"/>
      <c r="C11" s="24" t="s">
        <v>2</v>
      </c>
      <c r="D11" s="13"/>
      <c r="E11" s="24" t="s">
        <v>2</v>
      </c>
    </row>
    <row r="12" spans="1:5" ht="15">
      <c r="A12" s="13"/>
      <c r="B12" s="13"/>
      <c r="C12" s="24" t="s">
        <v>254</v>
      </c>
      <c r="D12" s="13"/>
      <c r="E12" s="24" t="s">
        <v>200</v>
      </c>
    </row>
    <row r="13" spans="1:5" ht="15">
      <c r="A13" s="13"/>
      <c r="B13" s="13"/>
      <c r="C13" s="24" t="s">
        <v>3</v>
      </c>
      <c r="D13" s="13"/>
      <c r="E13" s="24" t="s">
        <v>3</v>
      </c>
    </row>
    <row r="14" spans="1:5" ht="15">
      <c r="A14" s="12" t="s">
        <v>93</v>
      </c>
      <c r="B14" s="13"/>
      <c r="C14" s="29"/>
      <c r="D14" s="13"/>
      <c r="E14" s="29"/>
    </row>
    <row r="15" spans="1:5" ht="15">
      <c r="A15" s="13" t="s">
        <v>16</v>
      </c>
      <c r="B15" s="13"/>
      <c r="C15" s="29">
        <f>'IS'!F33</f>
        <v>18849</v>
      </c>
      <c r="D15" s="13"/>
      <c r="E15" s="29">
        <v>19424</v>
      </c>
    </row>
    <row r="16" spans="1:5" ht="15">
      <c r="A16" s="13" t="s">
        <v>94</v>
      </c>
      <c r="B16" s="13"/>
      <c r="C16" s="29"/>
      <c r="D16" s="13"/>
      <c r="E16" s="29"/>
    </row>
    <row r="17" spans="1:5" ht="15">
      <c r="A17" s="13" t="s">
        <v>95</v>
      </c>
      <c r="B17" s="13"/>
      <c r="C17" s="29">
        <f>2111+1927-589+20+4</f>
        <v>3473</v>
      </c>
      <c r="D17" s="13"/>
      <c r="E17" s="29">
        <v>-3566</v>
      </c>
    </row>
    <row r="18" spans="1:5" ht="15">
      <c r="A18" s="13" t="s">
        <v>96</v>
      </c>
      <c r="B18" s="13"/>
      <c r="C18" s="50">
        <v>0</v>
      </c>
      <c r="D18" s="59"/>
      <c r="E18" s="50">
        <v>287</v>
      </c>
    </row>
    <row r="19" spans="1:5" ht="12.75" customHeight="1" hidden="1">
      <c r="A19" s="35" t="s">
        <v>140</v>
      </c>
      <c r="B19" s="13"/>
      <c r="C19" s="50">
        <v>0</v>
      </c>
      <c r="D19" s="13"/>
      <c r="E19" s="50">
        <v>0</v>
      </c>
    </row>
    <row r="20" spans="1:5" ht="15">
      <c r="A20" s="13" t="s">
        <v>188</v>
      </c>
      <c r="B20" s="13"/>
      <c r="C20" s="29">
        <f>SUM(C15:C19)</f>
        <v>22322</v>
      </c>
      <c r="D20" s="13"/>
      <c r="E20" s="29">
        <f>SUM(E15:E19)</f>
        <v>16145</v>
      </c>
    </row>
    <row r="21" spans="1:5" ht="15">
      <c r="A21" s="13" t="s">
        <v>74</v>
      </c>
      <c r="B21" s="13"/>
      <c r="C21" s="29">
        <v>-38853</v>
      </c>
      <c r="D21" s="13"/>
      <c r="E21" s="1">
        <v>-7975</v>
      </c>
    </row>
    <row r="22" spans="1:5" ht="15">
      <c r="A22" s="13" t="s">
        <v>8</v>
      </c>
      <c r="B22" s="13"/>
      <c r="C22" s="29">
        <v>-24790</v>
      </c>
      <c r="D22" s="13"/>
      <c r="E22" s="1">
        <v>-13497</v>
      </c>
    </row>
    <row r="23" spans="1:5" ht="15">
      <c r="A23" s="13" t="s">
        <v>10</v>
      </c>
      <c r="B23" s="13"/>
      <c r="C23" s="50">
        <v>1883</v>
      </c>
      <c r="D23" s="13"/>
      <c r="E23" s="61">
        <v>-172</v>
      </c>
    </row>
    <row r="24" spans="1:5" ht="15">
      <c r="A24" s="13" t="s">
        <v>129</v>
      </c>
      <c r="B24" s="13"/>
      <c r="C24" s="29">
        <f>SUM(C20:C23)</f>
        <v>-39438</v>
      </c>
      <c r="D24" s="13"/>
      <c r="E24" s="1">
        <f>SUM(E20:E23)</f>
        <v>-5499</v>
      </c>
    </row>
    <row r="25" spans="1:5" ht="15">
      <c r="A25" s="13" t="s">
        <v>97</v>
      </c>
      <c r="B25" s="13"/>
      <c r="C25" s="29">
        <v>-1927</v>
      </c>
      <c r="D25" s="13"/>
      <c r="E25" s="1">
        <v>-904</v>
      </c>
    </row>
    <row r="26" spans="1:5" ht="15">
      <c r="A26" s="13" t="s">
        <v>98</v>
      </c>
      <c r="B26" s="13"/>
      <c r="C26" s="50">
        <v>-4351</v>
      </c>
      <c r="D26" s="13"/>
      <c r="E26" s="61">
        <v>-2488</v>
      </c>
    </row>
    <row r="27" spans="1:5" ht="15">
      <c r="A27" s="13" t="s">
        <v>187</v>
      </c>
      <c r="B27" s="13"/>
      <c r="C27" s="29">
        <f>SUM(C24:C26)</f>
        <v>-45716</v>
      </c>
      <c r="D27" s="13"/>
      <c r="E27" s="29">
        <f>SUM(E24:E26)</f>
        <v>-8891</v>
      </c>
    </row>
    <row r="28" spans="1:5" ht="15">
      <c r="A28" s="13"/>
      <c r="B28" s="13"/>
      <c r="C28" s="29"/>
      <c r="D28" s="13"/>
      <c r="E28" s="13"/>
    </row>
    <row r="29" spans="1:5" ht="11.25" customHeight="1">
      <c r="A29" s="12" t="s">
        <v>99</v>
      </c>
      <c r="B29" s="13"/>
      <c r="C29" s="29"/>
      <c r="D29" s="13"/>
      <c r="E29" s="29"/>
    </row>
    <row r="30" spans="1:5" ht="15">
      <c r="A30" s="13" t="s">
        <v>100</v>
      </c>
      <c r="B30" s="13"/>
      <c r="C30" s="53"/>
      <c r="D30" s="59"/>
      <c r="E30" s="53"/>
    </row>
    <row r="31" spans="1:7" ht="15">
      <c r="A31" s="13" t="s">
        <v>101</v>
      </c>
      <c r="B31" s="13"/>
      <c r="C31" s="54">
        <v>0</v>
      </c>
      <c r="D31" s="59"/>
      <c r="E31" s="84">
        <v>-1452</v>
      </c>
      <c r="G31" s="4"/>
    </row>
    <row r="32" spans="1:7" ht="15">
      <c r="A32" s="13" t="s">
        <v>194</v>
      </c>
      <c r="B32" s="13"/>
      <c r="C32" s="54">
        <v>0</v>
      </c>
      <c r="D32" s="59"/>
      <c r="E32" s="84">
        <v>4297</v>
      </c>
      <c r="G32" s="4"/>
    </row>
    <row r="33" spans="1:5" ht="15">
      <c r="A33" s="13" t="s">
        <v>184</v>
      </c>
      <c r="B33" s="13"/>
      <c r="C33" s="54">
        <v>589</v>
      </c>
      <c r="D33" s="59"/>
      <c r="E33" s="84">
        <v>615</v>
      </c>
    </row>
    <row r="34" spans="1:5" ht="15">
      <c r="A34" s="13" t="s">
        <v>208</v>
      </c>
      <c r="B34" s="13"/>
      <c r="C34" s="54">
        <v>0</v>
      </c>
      <c r="D34" s="59"/>
      <c r="E34" s="84">
        <v>269</v>
      </c>
    </row>
    <row r="35" spans="1:5" ht="15">
      <c r="A35" s="13" t="s">
        <v>264</v>
      </c>
      <c r="B35" s="13"/>
      <c r="C35" s="54">
        <v>-40</v>
      </c>
      <c r="D35" s="59"/>
      <c r="E35" s="84">
        <v>0</v>
      </c>
    </row>
    <row r="36" spans="1:5" ht="15">
      <c r="A36" s="13" t="s">
        <v>53</v>
      </c>
      <c r="B36" s="13"/>
      <c r="C36" s="93">
        <v>-20532</v>
      </c>
      <c r="D36" s="59"/>
      <c r="E36" s="85">
        <v>-4258</v>
      </c>
    </row>
    <row r="37" spans="1:5" ht="15">
      <c r="A37" s="13" t="s">
        <v>209</v>
      </c>
      <c r="B37" s="13"/>
      <c r="C37" s="48">
        <f>SUM(C30:C36)</f>
        <v>-19983</v>
      </c>
      <c r="D37" s="59"/>
      <c r="E37" s="48">
        <f>SUM(E30:E36)</f>
        <v>-529</v>
      </c>
    </row>
    <row r="38" spans="1:5" ht="13.5" customHeight="1">
      <c r="A38" s="13"/>
      <c r="B38" s="13"/>
      <c r="C38" s="29"/>
      <c r="D38" s="13"/>
      <c r="E38" s="29"/>
    </row>
    <row r="39" spans="1:5" ht="15">
      <c r="A39" s="12" t="s">
        <v>102</v>
      </c>
      <c r="B39" s="13"/>
      <c r="C39" s="29"/>
      <c r="D39" s="13"/>
      <c r="E39" s="29"/>
    </row>
    <row r="40" spans="1:5" ht="15" customHeight="1">
      <c r="A40" s="13" t="s">
        <v>265</v>
      </c>
      <c r="B40" s="13"/>
      <c r="C40" s="53">
        <v>-24</v>
      </c>
      <c r="D40" s="13"/>
      <c r="E40" s="86">
        <v>0</v>
      </c>
    </row>
    <row r="41" spans="1:5" ht="15" customHeight="1">
      <c r="A41" s="13" t="s">
        <v>195</v>
      </c>
      <c r="B41" s="13"/>
      <c r="C41" s="54">
        <v>0</v>
      </c>
      <c r="D41" s="13"/>
      <c r="E41" s="84">
        <v>-144</v>
      </c>
    </row>
    <row r="42" spans="1:5" ht="15" customHeight="1">
      <c r="A42" s="13" t="s">
        <v>232</v>
      </c>
      <c r="B42" s="13"/>
      <c r="C42" s="54">
        <v>-4845</v>
      </c>
      <c r="D42" s="13"/>
      <c r="E42" s="54">
        <v>0</v>
      </c>
    </row>
    <row r="43" spans="1:5" ht="15" customHeight="1">
      <c r="A43" s="13" t="s">
        <v>266</v>
      </c>
      <c r="B43" s="13"/>
      <c r="C43" s="54">
        <v>-235</v>
      </c>
      <c r="D43" s="13"/>
      <c r="E43" s="84">
        <v>-1344</v>
      </c>
    </row>
    <row r="44" spans="1:5" ht="15" customHeight="1">
      <c r="A44" s="13" t="s">
        <v>185</v>
      </c>
      <c r="B44" s="13"/>
      <c r="C44" s="54">
        <f>47230+11175</f>
        <v>58405</v>
      </c>
      <c r="D44" s="13"/>
      <c r="E44" s="84">
        <f>4241+300</f>
        <v>4541</v>
      </c>
    </row>
    <row r="45" spans="1:5" ht="15" customHeight="1">
      <c r="A45" s="13" t="s">
        <v>267</v>
      </c>
      <c r="B45" s="13"/>
      <c r="C45" s="54">
        <v>2900</v>
      </c>
      <c r="D45" s="13"/>
      <c r="E45" s="84">
        <v>16231</v>
      </c>
    </row>
    <row r="46" spans="1:5" ht="15" customHeight="1">
      <c r="A46" s="52" t="s">
        <v>223</v>
      </c>
      <c r="B46" s="13"/>
      <c r="C46" s="54">
        <v>980</v>
      </c>
      <c r="D46" s="13"/>
      <c r="E46" s="54">
        <v>0</v>
      </c>
    </row>
    <row r="47" spans="1:5" ht="15" customHeight="1">
      <c r="A47" s="13" t="s">
        <v>186</v>
      </c>
      <c r="B47" s="13"/>
      <c r="C47" s="93">
        <f>-583-229</f>
        <v>-812</v>
      </c>
      <c r="D47" s="13"/>
      <c r="E47" s="85">
        <f>-491-986</f>
        <v>-1477</v>
      </c>
    </row>
    <row r="48" spans="1:5" ht="15" customHeight="1">
      <c r="A48" s="13" t="s">
        <v>103</v>
      </c>
      <c r="B48" s="13"/>
      <c r="C48" s="48">
        <f>SUM(C40:C47)</f>
        <v>56369</v>
      </c>
      <c r="D48" s="13"/>
      <c r="E48" s="48">
        <f>SUM(E40:E47)</f>
        <v>17807</v>
      </c>
    </row>
    <row r="49" spans="1:5" ht="15">
      <c r="A49" s="13"/>
      <c r="B49" s="13"/>
      <c r="C49" s="29"/>
      <c r="D49" s="13"/>
      <c r="E49" s="29"/>
    </row>
    <row r="50" spans="1:5" ht="15">
      <c r="A50" s="60" t="s">
        <v>231</v>
      </c>
      <c r="B50" s="13"/>
      <c r="C50" s="50">
        <v>-35</v>
      </c>
      <c r="D50" s="13"/>
      <c r="E50" s="50">
        <v>0</v>
      </c>
    </row>
    <row r="51" spans="1:5" ht="15">
      <c r="A51" s="13"/>
      <c r="B51" s="13"/>
      <c r="C51" s="29"/>
      <c r="D51" s="13"/>
      <c r="E51" s="29"/>
    </row>
    <row r="52" spans="1:5" ht="15">
      <c r="A52" s="13" t="s">
        <v>233</v>
      </c>
      <c r="B52" s="13"/>
      <c r="C52" s="29">
        <f>C27+C37+C48+C50</f>
        <v>-9365</v>
      </c>
      <c r="D52" s="13"/>
      <c r="E52" s="29">
        <f>E27+E37+E48</f>
        <v>8387</v>
      </c>
    </row>
    <row r="53" spans="1:5" ht="15">
      <c r="A53" s="13" t="s">
        <v>104</v>
      </c>
      <c r="B53" s="13"/>
      <c r="C53" s="58">
        <v>8387</v>
      </c>
      <c r="D53" s="13"/>
      <c r="E53" s="58" t="s">
        <v>70</v>
      </c>
    </row>
    <row r="54" spans="1:5" ht="15.75" thickBot="1">
      <c r="A54" s="13" t="s">
        <v>105</v>
      </c>
      <c r="B54" s="13"/>
      <c r="C54" s="55">
        <f>SUM(C52:C53)</f>
        <v>-978</v>
      </c>
      <c r="D54" s="13"/>
      <c r="E54" s="55">
        <f>SUM(E52:E53)</f>
        <v>8387</v>
      </c>
    </row>
    <row r="55" spans="1:5" ht="15.75" thickTop="1">
      <c r="A55" s="13"/>
      <c r="B55" s="13"/>
      <c r="C55" s="29"/>
      <c r="D55" s="13"/>
      <c r="E55" s="13"/>
    </row>
    <row r="56" spans="1:5" ht="15">
      <c r="A56" s="13" t="s">
        <v>71</v>
      </c>
      <c r="B56" s="13"/>
      <c r="C56" s="83"/>
      <c r="D56" s="13"/>
      <c r="E56" s="13"/>
    </row>
    <row r="57" spans="1:5" ht="15">
      <c r="A57" s="13"/>
      <c r="B57" s="13"/>
      <c r="C57" s="83"/>
      <c r="D57" s="13"/>
      <c r="E57" s="13"/>
    </row>
    <row r="58" spans="1:5" ht="13.5" customHeight="1">
      <c r="A58" s="29" t="s">
        <v>236</v>
      </c>
      <c r="B58" s="13"/>
      <c r="C58" s="83"/>
      <c r="D58" s="13"/>
      <c r="E58" s="13"/>
    </row>
    <row r="59" ht="13.5" customHeight="1">
      <c r="A59" s="1"/>
    </row>
    <row r="60" ht="13.5" customHeight="1">
      <c r="A60" s="1"/>
    </row>
    <row r="61" ht="13.5" customHeight="1">
      <c r="A61" s="1"/>
    </row>
    <row r="62" spans="3:8" ht="12.75">
      <c r="C62" s="90"/>
      <c r="D62" s="3"/>
      <c r="F62" s="3"/>
      <c r="H62" s="3"/>
    </row>
    <row r="63" spans="3:8" ht="12.75">
      <c r="C63" s="90"/>
      <c r="D63" s="3"/>
      <c r="F63" s="3"/>
      <c r="H63" s="3"/>
    </row>
    <row r="64" spans="3:8" ht="12.75">
      <c r="C64" s="90"/>
      <c r="D64" s="3"/>
      <c r="F64" s="3"/>
      <c r="H64" s="3"/>
    </row>
    <row r="65" spans="3:8" ht="12.75">
      <c r="C65" s="90"/>
      <c r="D65" s="3"/>
      <c r="F65" s="3"/>
      <c r="H65" s="3"/>
    </row>
    <row r="66" spans="3:8" ht="12.75">
      <c r="C66" s="90"/>
      <c r="D66" s="3"/>
      <c r="F66" s="3"/>
      <c r="H66" s="3"/>
    </row>
    <row r="67" spans="3:8" ht="12.75">
      <c r="C67" s="90"/>
      <c r="D67" s="3"/>
      <c r="F67" s="3"/>
      <c r="H67" s="3"/>
    </row>
    <row r="69" ht="6" customHeight="1"/>
  </sheetData>
  <printOptions/>
  <pageMargins left="1.5" right="0.5" top="0.5" bottom="0.5" header="0.25" footer="0.5"/>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2:K390"/>
  <sheetViews>
    <sheetView tabSelected="1" zoomScale="90" zoomScaleNormal="90" zoomScaleSheetLayoutView="100" workbookViewId="0" topLeftCell="A228">
      <selection activeCell="J232" sqref="J232"/>
    </sheetView>
  </sheetViews>
  <sheetFormatPr defaultColWidth="9.140625" defaultRowHeight="12.75"/>
  <cols>
    <col min="1" max="1" width="4.57421875" style="8" customWidth="1"/>
    <col min="2" max="2" width="11.57421875" style="9" customWidth="1"/>
    <col min="3" max="3" width="14.7109375" style="9" customWidth="1"/>
    <col min="4" max="4" width="9.28125" style="9" bestFit="1" customWidth="1"/>
    <col min="5" max="5" width="12.8515625" style="9" customWidth="1"/>
    <col min="6" max="6" width="12.7109375" style="9" customWidth="1"/>
    <col min="7" max="9" width="12.421875" style="9" customWidth="1"/>
    <col min="10" max="10" width="9.28125" style="9" bestFit="1" customWidth="1"/>
    <col min="11" max="16384" width="9.140625" style="9" customWidth="1"/>
  </cols>
  <sheetData>
    <row r="1" ht="12.75" customHeight="1"/>
    <row r="2" ht="15">
      <c r="A2" s="10" t="str">
        <f>'IS'!A2</f>
        <v>BOON KOON GROUP BERHAD</v>
      </c>
    </row>
    <row r="3" ht="15">
      <c r="A3" s="10" t="str">
        <f>'IS'!A3</f>
        <v>Company No. 553434-U</v>
      </c>
    </row>
    <row r="5" ht="15">
      <c r="A5" s="8" t="s">
        <v>52</v>
      </c>
    </row>
    <row r="8" spans="1:5" ht="15">
      <c r="A8" s="11" t="s">
        <v>17</v>
      </c>
      <c r="B8" s="12" t="s">
        <v>31</v>
      </c>
      <c r="C8" s="13"/>
      <c r="D8" s="13"/>
      <c r="E8" s="13"/>
    </row>
    <row r="9" ht="4.5" customHeight="1"/>
    <row r="13" ht="15">
      <c r="K13" s="14"/>
    </row>
    <row r="30" spans="1:2" ht="15">
      <c r="A30" s="11" t="s">
        <v>18</v>
      </c>
      <c r="B30" s="15" t="s">
        <v>32</v>
      </c>
    </row>
    <row r="35" spans="1:2" ht="15">
      <c r="A35" s="11" t="s">
        <v>19</v>
      </c>
      <c r="B35" s="15" t="s">
        <v>33</v>
      </c>
    </row>
    <row r="36" spans="1:2" ht="15">
      <c r="A36" s="11"/>
      <c r="B36" s="15"/>
    </row>
    <row r="37" spans="1:3" ht="15">
      <c r="A37" s="11"/>
      <c r="B37" s="13" t="s">
        <v>141</v>
      </c>
      <c r="C37" s="13"/>
    </row>
    <row r="38" spans="2:3" ht="15">
      <c r="B38" s="13"/>
      <c r="C38" s="13"/>
    </row>
    <row r="39" spans="1:2" s="13" customFormat="1" ht="15">
      <c r="A39" s="16" t="s">
        <v>20</v>
      </c>
      <c r="B39" s="12" t="s">
        <v>106</v>
      </c>
    </row>
    <row r="40" s="13" customFormat="1" ht="15">
      <c r="A40" s="17"/>
    </row>
    <row r="41" spans="1:2" s="13" customFormat="1" ht="15">
      <c r="A41" s="17"/>
      <c r="B41" s="13" t="s">
        <v>216</v>
      </c>
    </row>
    <row r="43" spans="1:2" ht="15">
      <c r="A43" s="11" t="s">
        <v>34</v>
      </c>
      <c r="B43" s="15" t="s">
        <v>107</v>
      </c>
    </row>
    <row r="45" ht="15">
      <c r="B45" s="9" t="s">
        <v>204</v>
      </c>
    </row>
    <row r="47" spans="1:2" s="13" customFormat="1" ht="15">
      <c r="A47" s="16" t="s">
        <v>35</v>
      </c>
      <c r="B47" s="12" t="s">
        <v>108</v>
      </c>
    </row>
    <row r="51" ht="4.5" customHeight="1"/>
    <row r="52" ht="4.5" customHeight="1"/>
    <row r="53" ht="15">
      <c r="H53" s="18" t="s">
        <v>167</v>
      </c>
    </row>
    <row r="54" ht="15">
      <c r="H54" s="18" t="s">
        <v>168</v>
      </c>
    </row>
    <row r="55" spans="2:8" ht="15">
      <c r="B55" s="18" t="s">
        <v>110</v>
      </c>
      <c r="C55" s="18"/>
      <c r="H55" s="18" t="s">
        <v>214</v>
      </c>
    </row>
    <row r="56" spans="2:8" ht="15">
      <c r="B56" s="18" t="s">
        <v>111</v>
      </c>
      <c r="D56" s="18" t="s">
        <v>109</v>
      </c>
      <c r="H56" s="18" t="s">
        <v>169</v>
      </c>
    </row>
    <row r="58" spans="2:8" ht="15">
      <c r="B58" s="18" t="s">
        <v>237</v>
      </c>
      <c r="C58" s="9" t="s">
        <v>238</v>
      </c>
      <c r="H58" s="19">
        <v>2000000</v>
      </c>
    </row>
    <row r="59" spans="2:8" ht="15">
      <c r="B59" s="18"/>
      <c r="C59" s="9" t="s">
        <v>243</v>
      </c>
      <c r="H59" s="19"/>
    </row>
    <row r="60" ht="15">
      <c r="B60" s="18"/>
    </row>
    <row r="61" spans="2:3" ht="15">
      <c r="B61" s="18" t="s">
        <v>239</v>
      </c>
      <c r="C61" s="9" t="s">
        <v>240</v>
      </c>
    </row>
    <row r="62" spans="2:8" ht="15">
      <c r="B62" s="18"/>
      <c r="C62" s="9" t="s">
        <v>241</v>
      </c>
      <c r="H62" s="19"/>
    </row>
    <row r="63" spans="2:8" ht="15">
      <c r="B63" s="18"/>
      <c r="C63" s="9" t="s">
        <v>242</v>
      </c>
      <c r="H63" s="20">
        <v>41000000</v>
      </c>
    </row>
    <row r="64" spans="2:8" ht="15">
      <c r="B64" s="18"/>
      <c r="H64" s="19"/>
    </row>
    <row r="65" spans="2:8" ht="15.75" thickBot="1">
      <c r="B65" s="18"/>
      <c r="H65" s="21">
        <f>SUM(H58:H63)</f>
        <v>43000000</v>
      </c>
    </row>
    <row r="66" spans="2:8" ht="15.75" thickTop="1">
      <c r="B66" s="18"/>
      <c r="H66" s="19"/>
    </row>
    <row r="67" spans="2:8" ht="15">
      <c r="B67" s="18"/>
      <c r="H67" s="19"/>
    </row>
    <row r="68" spans="1:2" ht="15">
      <c r="A68" s="11" t="s">
        <v>36</v>
      </c>
      <c r="B68" s="12" t="s">
        <v>37</v>
      </c>
    </row>
    <row r="86" spans="1:2" s="13" customFormat="1" ht="15">
      <c r="A86" s="16" t="s">
        <v>38</v>
      </c>
      <c r="B86" s="12" t="s">
        <v>39</v>
      </c>
    </row>
    <row r="87" spans="1:9" ht="15">
      <c r="A87" s="11"/>
      <c r="B87" s="12"/>
      <c r="C87" s="13"/>
      <c r="D87" s="13"/>
      <c r="E87" s="13"/>
      <c r="F87" s="13"/>
      <c r="G87" s="13"/>
      <c r="H87" s="13"/>
      <c r="I87" s="13"/>
    </row>
    <row r="88" spans="2:9" ht="15">
      <c r="B88" s="13" t="s">
        <v>142</v>
      </c>
      <c r="C88" s="13"/>
      <c r="D88" s="13"/>
      <c r="E88" s="13"/>
      <c r="F88" s="13"/>
      <c r="G88" s="13"/>
      <c r="H88" s="13"/>
      <c r="I88" s="13"/>
    </row>
    <row r="89" spans="2:9" ht="15">
      <c r="B89" s="13"/>
      <c r="C89" s="13"/>
      <c r="D89" s="13"/>
      <c r="E89" s="13"/>
      <c r="F89" s="13"/>
      <c r="G89" s="13"/>
      <c r="H89" s="13"/>
      <c r="I89" s="13"/>
    </row>
    <row r="90" spans="2:9" ht="15">
      <c r="B90" s="13" t="s">
        <v>220</v>
      </c>
      <c r="C90" s="13"/>
      <c r="D90" s="13"/>
      <c r="E90" s="13"/>
      <c r="F90" s="22"/>
      <c r="G90" s="13"/>
      <c r="H90" s="13"/>
      <c r="I90" s="13"/>
    </row>
    <row r="91" spans="2:9" ht="15">
      <c r="B91" s="13"/>
      <c r="C91" s="13"/>
      <c r="D91" s="13"/>
      <c r="E91" s="13"/>
      <c r="F91" s="22"/>
      <c r="G91" s="13"/>
      <c r="H91" s="13"/>
      <c r="I91" s="13"/>
    </row>
    <row r="92" spans="2:9" ht="15">
      <c r="B92" s="13" t="s">
        <v>221</v>
      </c>
      <c r="C92" s="13"/>
      <c r="D92" s="13"/>
      <c r="E92" s="13"/>
      <c r="F92" s="22"/>
      <c r="G92" s="13"/>
      <c r="H92" s="13"/>
      <c r="I92" s="13"/>
    </row>
    <row r="93" spans="2:9" ht="15">
      <c r="B93" s="13"/>
      <c r="C93" s="13"/>
      <c r="D93" s="13"/>
      <c r="E93" s="13"/>
      <c r="F93" s="22"/>
      <c r="G93" s="13"/>
      <c r="H93" s="13"/>
      <c r="I93" s="13"/>
    </row>
    <row r="94" spans="2:9" ht="15">
      <c r="B94" s="13"/>
      <c r="C94" s="13"/>
      <c r="D94" s="13"/>
      <c r="E94" s="13"/>
      <c r="F94" s="22"/>
      <c r="G94" s="13"/>
      <c r="H94" s="13"/>
      <c r="I94" s="13"/>
    </row>
    <row r="95" spans="2:9" ht="15">
      <c r="B95" s="13"/>
      <c r="C95" s="13"/>
      <c r="D95" s="13"/>
      <c r="E95" s="13"/>
      <c r="F95" s="22"/>
      <c r="G95" s="13"/>
      <c r="H95" s="13"/>
      <c r="I95" s="13"/>
    </row>
    <row r="96" spans="2:8" ht="15">
      <c r="B96" s="13" t="s">
        <v>222</v>
      </c>
      <c r="C96" s="13"/>
      <c r="D96" s="13"/>
      <c r="E96" s="22"/>
      <c r="F96" s="22"/>
      <c r="G96" s="23"/>
      <c r="H96" s="24"/>
    </row>
    <row r="97" spans="2:8" ht="15">
      <c r="B97" s="25"/>
      <c r="C97" s="13"/>
      <c r="D97" s="13"/>
      <c r="E97" s="22"/>
      <c r="F97" s="22"/>
      <c r="G97" s="23"/>
      <c r="H97" s="24"/>
    </row>
    <row r="98" spans="2:8" ht="15">
      <c r="B98" s="25"/>
      <c r="C98" s="13"/>
      <c r="D98" s="13"/>
      <c r="E98" s="22"/>
      <c r="F98" s="22"/>
      <c r="G98" s="23"/>
      <c r="H98" s="24"/>
    </row>
    <row r="99" spans="2:9" ht="15">
      <c r="B99" s="25"/>
      <c r="C99" s="13"/>
      <c r="D99" s="26"/>
      <c r="E99" s="24"/>
      <c r="F99" s="22"/>
      <c r="G99" s="22"/>
      <c r="H99" s="23"/>
      <c r="I99" s="22" t="s">
        <v>160</v>
      </c>
    </row>
    <row r="100" spans="2:9" ht="15">
      <c r="B100" s="25"/>
      <c r="C100" s="13"/>
      <c r="D100" s="26"/>
      <c r="E100" s="22" t="s">
        <v>217</v>
      </c>
      <c r="F100" s="22" t="s">
        <v>219</v>
      </c>
      <c r="G100" s="22"/>
      <c r="H100" s="23"/>
      <c r="I100" s="22" t="s">
        <v>255</v>
      </c>
    </row>
    <row r="101" spans="2:9" ht="15">
      <c r="B101" s="25"/>
      <c r="C101" s="13"/>
      <c r="D101" s="26"/>
      <c r="E101" s="22" t="s">
        <v>197</v>
      </c>
      <c r="F101" s="22" t="s">
        <v>218</v>
      </c>
      <c r="G101" s="22"/>
      <c r="H101" s="23"/>
      <c r="I101" s="22" t="s">
        <v>152</v>
      </c>
    </row>
    <row r="102" spans="2:9" ht="15">
      <c r="B102" s="25"/>
      <c r="C102" s="13"/>
      <c r="D102" s="95"/>
      <c r="E102" s="96" t="s">
        <v>143</v>
      </c>
      <c r="F102" s="96" t="s">
        <v>198</v>
      </c>
      <c r="G102" s="96" t="s">
        <v>268</v>
      </c>
      <c r="H102" s="96" t="s">
        <v>144</v>
      </c>
      <c r="I102" s="96" t="s">
        <v>254</v>
      </c>
    </row>
    <row r="103" spans="2:9" ht="15">
      <c r="B103" s="25"/>
      <c r="C103" s="13"/>
      <c r="D103" s="95"/>
      <c r="E103" s="96" t="s">
        <v>273</v>
      </c>
      <c r="F103" s="96" t="s">
        <v>273</v>
      </c>
      <c r="G103" s="96" t="s">
        <v>273</v>
      </c>
      <c r="H103" s="96" t="s">
        <v>273</v>
      </c>
      <c r="I103" s="96" t="s">
        <v>273</v>
      </c>
    </row>
    <row r="104" spans="2:9" ht="15">
      <c r="B104" s="25"/>
      <c r="C104" s="13"/>
      <c r="D104" s="97"/>
      <c r="E104" s="25"/>
      <c r="F104" s="25"/>
      <c r="G104" s="25"/>
      <c r="H104" s="98"/>
      <c r="I104" s="98"/>
    </row>
    <row r="105" spans="2:9" ht="15">
      <c r="B105" s="25" t="s">
        <v>145</v>
      </c>
      <c r="C105" s="13"/>
      <c r="D105" s="19"/>
      <c r="E105" s="64">
        <v>157528840</v>
      </c>
      <c r="F105" s="64">
        <v>906641</v>
      </c>
      <c r="G105" s="64" t="s">
        <v>269</v>
      </c>
      <c r="H105" s="64" t="s">
        <v>269</v>
      </c>
      <c r="I105" s="64">
        <f>SUM(E105:H105)</f>
        <v>158435481</v>
      </c>
    </row>
    <row r="106" spans="2:9" ht="15">
      <c r="B106" s="25" t="s">
        <v>146</v>
      </c>
      <c r="C106" s="13"/>
      <c r="D106" s="19"/>
      <c r="E106" s="99" t="s">
        <v>269</v>
      </c>
      <c r="F106" s="65">
        <v>325783</v>
      </c>
      <c r="G106" s="65">
        <v>10196000</v>
      </c>
      <c r="H106" s="64">
        <f>-10196000-325783</f>
        <v>-10521783</v>
      </c>
      <c r="I106" s="64">
        <f>SUM(E106:H106)</f>
        <v>0</v>
      </c>
    </row>
    <row r="107" spans="2:9" ht="15.75" thickBot="1">
      <c r="B107" s="25" t="s">
        <v>147</v>
      </c>
      <c r="C107" s="13"/>
      <c r="D107" s="19"/>
      <c r="E107" s="28">
        <f>SUM(E105:E106)</f>
        <v>157528840</v>
      </c>
      <c r="F107" s="28">
        <f>SUM(F105:F106)</f>
        <v>1232424</v>
      </c>
      <c r="G107" s="28">
        <f>SUM(G105:G106)</f>
        <v>10196000</v>
      </c>
      <c r="H107" s="28">
        <f>SUM(H105:H106)</f>
        <v>-10521783</v>
      </c>
      <c r="I107" s="28">
        <f>SUM(I105:I106)</f>
        <v>158435481</v>
      </c>
    </row>
    <row r="108" spans="2:8" ht="15.75" thickTop="1">
      <c r="B108" s="25"/>
      <c r="C108" s="13"/>
      <c r="D108" s="27"/>
      <c r="E108" s="27"/>
      <c r="F108" s="27"/>
      <c r="G108" s="100"/>
      <c r="H108" s="27"/>
    </row>
    <row r="109" spans="2:9" ht="15">
      <c r="B109" s="25" t="s">
        <v>148</v>
      </c>
      <c r="C109" s="13"/>
      <c r="D109" s="27"/>
      <c r="E109" s="27"/>
      <c r="F109" s="27"/>
      <c r="G109" s="27"/>
      <c r="H109" s="27"/>
      <c r="I109" s="94">
        <v>20778978</v>
      </c>
    </row>
    <row r="110" spans="2:9" ht="15">
      <c r="B110" s="25" t="s">
        <v>149</v>
      </c>
      <c r="C110" s="13"/>
      <c r="D110" s="27"/>
      <c r="E110" s="27"/>
      <c r="F110" s="27"/>
      <c r="G110" s="100"/>
      <c r="H110" s="27"/>
      <c r="I110" s="94">
        <v>-1927422</v>
      </c>
    </row>
    <row r="111" spans="2:9" ht="15">
      <c r="B111" s="25" t="s">
        <v>150</v>
      </c>
      <c r="C111" s="13"/>
      <c r="D111" s="29"/>
      <c r="E111" s="29"/>
      <c r="F111" s="29"/>
      <c r="G111" s="100"/>
      <c r="H111" s="27"/>
      <c r="I111" s="94">
        <v>1136</v>
      </c>
    </row>
    <row r="112" spans="2:9" ht="15">
      <c r="B112" s="25" t="s">
        <v>270</v>
      </c>
      <c r="C112" s="13"/>
      <c r="D112" s="27"/>
      <c r="E112" s="27"/>
      <c r="F112" s="27"/>
      <c r="G112" s="101"/>
      <c r="I112" s="20">
        <v>-3810</v>
      </c>
    </row>
    <row r="113" spans="2:9" ht="15">
      <c r="B113" s="25" t="s">
        <v>16</v>
      </c>
      <c r="C113" s="13"/>
      <c r="D113" s="29"/>
      <c r="E113" s="29"/>
      <c r="F113" s="29"/>
      <c r="G113" s="101"/>
      <c r="I113" s="27">
        <f>SUM(I109:I112)</f>
        <v>18848882</v>
      </c>
    </row>
    <row r="114" spans="2:9" ht="15">
      <c r="B114" s="25" t="s">
        <v>6</v>
      </c>
      <c r="C114" s="13"/>
      <c r="D114" s="29"/>
      <c r="E114" s="29"/>
      <c r="F114" s="29"/>
      <c r="G114" s="101"/>
      <c r="I114" s="20">
        <v>-4681011</v>
      </c>
    </row>
    <row r="115" spans="2:9" ht="15">
      <c r="B115" s="25" t="s">
        <v>151</v>
      </c>
      <c r="C115" s="13"/>
      <c r="D115" s="29"/>
      <c r="E115" s="29"/>
      <c r="F115" s="29"/>
      <c r="G115" s="101"/>
      <c r="I115" s="27">
        <f>SUM(I113:I114)</f>
        <v>14167871</v>
      </c>
    </row>
    <row r="116" spans="2:9" ht="15">
      <c r="B116" s="25" t="s">
        <v>58</v>
      </c>
      <c r="C116" s="13"/>
      <c r="D116" s="29"/>
      <c r="E116" s="29"/>
      <c r="F116" s="29"/>
      <c r="G116" s="101"/>
      <c r="I116" s="20">
        <v>-274675</v>
      </c>
    </row>
    <row r="117" spans="2:9" ht="15.75" thickBot="1">
      <c r="B117" s="13" t="s">
        <v>175</v>
      </c>
      <c r="C117" s="13"/>
      <c r="D117" s="29"/>
      <c r="E117" s="29"/>
      <c r="F117" s="29"/>
      <c r="G117" s="101"/>
      <c r="I117" s="28">
        <f>SUM(I115:I116)</f>
        <v>13893196</v>
      </c>
    </row>
    <row r="118" ht="15.75" thickTop="1"/>
    <row r="119" spans="1:2" ht="15">
      <c r="A119" s="11" t="s">
        <v>22</v>
      </c>
      <c r="B119" s="15" t="s">
        <v>21</v>
      </c>
    </row>
    <row r="124" spans="1:4" ht="15">
      <c r="A124" s="17"/>
      <c r="B124" s="13"/>
      <c r="C124" s="13"/>
      <c r="D124" s="13"/>
    </row>
    <row r="125" spans="1:7" ht="15">
      <c r="A125" s="16" t="s">
        <v>23</v>
      </c>
      <c r="B125" s="12" t="s">
        <v>24</v>
      </c>
      <c r="C125" s="13"/>
      <c r="D125" s="13"/>
      <c r="E125" s="13"/>
      <c r="F125" s="13"/>
      <c r="G125" s="13"/>
    </row>
    <row r="134" spans="1:2" s="13" customFormat="1" ht="15">
      <c r="A134" s="16" t="s">
        <v>25</v>
      </c>
      <c r="B134" s="12" t="s">
        <v>54</v>
      </c>
    </row>
    <row r="147" spans="2:6" ht="15" hidden="1">
      <c r="B147" s="13" t="s">
        <v>191</v>
      </c>
      <c r="C147" s="13"/>
      <c r="D147" s="13"/>
      <c r="E147" s="13"/>
      <c r="F147" s="13"/>
    </row>
    <row r="148" spans="2:6" ht="15" hidden="1">
      <c r="B148" s="13"/>
      <c r="C148" s="13"/>
      <c r="D148" s="13"/>
      <c r="E148" s="13"/>
      <c r="F148" s="24" t="s">
        <v>3</v>
      </c>
    </row>
    <row r="149" spans="2:6" ht="15" hidden="1">
      <c r="B149" s="13"/>
      <c r="C149" s="13"/>
      <c r="D149" s="13"/>
      <c r="E149" s="13"/>
      <c r="F149" s="13"/>
    </row>
    <row r="150" spans="2:6" ht="15" hidden="1">
      <c r="B150" s="13" t="s">
        <v>73</v>
      </c>
      <c r="C150" s="13"/>
      <c r="D150" s="13"/>
      <c r="E150" s="13"/>
      <c r="F150" s="30"/>
    </row>
    <row r="151" spans="2:6" ht="15" hidden="1">
      <c r="B151" s="13" t="s">
        <v>170</v>
      </c>
      <c r="C151" s="13"/>
      <c r="D151" s="13"/>
      <c r="E151" s="13"/>
      <c r="F151" s="30"/>
    </row>
    <row r="152" spans="2:6" ht="15" hidden="1">
      <c r="B152" s="13" t="s">
        <v>78</v>
      </c>
      <c r="C152" s="13"/>
      <c r="D152" s="13"/>
      <c r="E152" s="13"/>
      <c r="F152" s="30"/>
    </row>
    <row r="153" spans="2:6" ht="15" hidden="1">
      <c r="B153" s="13" t="s">
        <v>79</v>
      </c>
      <c r="C153" s="13"/>
      <c r="D153" s="13"/>
      <c r="E153" s="13"/>
      <c r="F153" s="30"/>
    </row>
    <row r="154" spans="2:6" ht="15" hidden="1">
      <c r="B154" s="13" t="s">
        <v>58</v>
      </c>
      <c r="C154" s="13"/>
      <c r="D154" s="13"/>
      <c r="E154" s="13"/>
      <c r="F154" s="30"/>
    </row>
    <row r="155" spans="2:6" ht="15" hidden="1">
      <c r="B155" s="13" t="s">
        <v>67</v>
      </c>
      <c r="C155" s="13"/>
      <c r="D155" s="13"/>
      <c r="E155" s="13"/>
      <c r="F155" s="30"/>
    </row>
    <row r="156" spans="2:6" ht="15" hidden="1">
      <c r="B156" s="13" t="s">
        <v>68</v>
      </c>
      <c r="C156" s="13"/>
      <c r="D156" s="13"/>
      <c r="E156" s="13"/>
      <c r="F156" s="31"/>
    </row>
    <row r="157" spans="2:6" ht="15" hidden="1">
      <c r="B157" s="13" t="s">
        <v>171</v>
      </c>
      <c r="C157" s="13"/>
      <c r="D157" s="13"/>
      <c r="E157" s="13"/>
      <c r="F157" s="30">
        <f>SUM(F150:F156)</f>
        <v>0</v>
      </c>
    </row>
    <row r="158" spans="2:6" ht="15" hidden="1">
      <c r="B158" s="13" t="s">
        <v>69</v>
      </c>
      <c r="C158" s="13"/>
      <c r="D158" s="13"/>
      <c r="E158" s="13"/>
      <c r="F158" s="30"/>
    </row>
    <row r="159" spans="2:6" ht="15.75" hidden="1" thickBot="1">
      <c r="B159" s="13" t="s">
        <v>172</v>
      </c>
      <c r="C159" s="13"/>
      <c r="D159" s="13"/>
      <c r="E159" s="13"/>
      <c r="F159" s="32">
        <f>SUM(F157:F158)</f>
        <v>0</v>
      </c>
    </row>
    <row r="160" spans="2:6" ht="15">
      <c r="B160" s="13"/>
      <c r="C160" s="13"/>
      <c r="D160" s="13"/>
      <c r="E160" s="13"/>
      <c r="F160" s="36"/>
    </row>
    <row r="161" spans="2:6" ht="15">
      <c r="B161" s="13"/>
      <c r="C161" s="13"/>
      <c r="D161" s="13"/>
      <c r="E161" s="13"/>
      <c r="F161" s="36"/>
    </row>
    <row r="162" spans="2:6" ht="15">
      <c r="B162" s="13"/>
      <c r="C162" s="13"/>
      <c r="D162" s="13"/>
      <c r="E162" s="13"/>
      <c r="F162" s="36"/>
    </row>
    <row r="163" spans="2:6" ht="15">
      <c r="B163" s="13"/>
      <c r="C163" s="13"/>
      <c r="D163" s="13"/>
      <c r="E163" s="13"/>
      <c r="F163" s="36"/>
    </row>
    <row r="164" spans="2:6" ht="15">
      <c r="B164" s="13"/>
      <c r="C164" s="13"/>
      <c r="D164" s="13"/>
      <c r="E164" s="13"/>
      <c r="F164" s="36"/>
    </row>
    <row r="165" spans="2:6" ht="15">
      <c r="B165" s="13"/>
      <c r="C165" s="13"/>
      <c r="D165" s="13"/>
      <c r="E165" s="13"/>
      <c r="F165" s="36"/>
    </row>
    <row r="166" spans="2:6" ht="15">
      <c r="B166" s="13"/>
      <c r="C166" s="13"/>
      <c r="D166" s="13"/>
      <c r="E166" s="13"/>
      <c r="F166" s="36"/>
    </row>
    <row r="167" spans="2:6" ht="15">
      <c r="B167" s="13"/>
      <c r="C167" s="13"/>
      <c r="D167" s="13"/>
      <c r="E167" s="13"/>
      <c r="F167" s="36"/>
    </row>
    <row r="168" spans="2:6" ht="15">
      <c r="B168" s="13"/>
      <c r="C168" s="13"/>
      <c r="D168" s="13"/>
      <c r="E168" s="13"/>
      <c r="F168" s="36"/>
    </row>
    <row r="169" spans="2:6" ht="15">
      <c r="B169" s="13"/>
      <c r="C169" s="13"/>
      <c r="D169" s="13"/>
      <c r="E169" s="13"/>
      <c r="F169" s="36"/>
    </row>
    <row r="170" spans="2:6" ht="15">
      <c r="B170" s="13"/>
      <c r="C170" s="13"/>
      <c r="D170" s="13"/>
      <c r="E170" s="13"/>
      <c r="F170" s="36"/>
    </row>
    <row r="171" spans="2:6" ht="15">
      <c r="B171" s="13"/>
      <c r="C171" s="13"/>
      <c r="D171" s="13"/>
      <c r="E171" s="13"/>
      <c r="F171" s="36"/>
    </row>
    <row r="172" ht="15">
      <c r="F172" s="30"/>
    </row>
    <row r="173" ht="15">
      <c r="F173" s="30"/>
    </row>
    <row r="174" ht="15">
      <c r="F174" s="30"/>
    </row>
    <row r="175" ht="15">
      <c r="F175" s="30"/>
    </row>
    <row r="176" ht="15">
      <c r="F176" s="30"/>
    </row>
    <row r="177" ht="15">
      <c r="F177" s="30"/>
    </row>
    <row r="178" ht="15">
      <c r="F178" s="30"/>
    </row>
    <row r="179" ht="15">
      <c r="F179" s="30"/>
    </row>
    <row r="180" ht="15">
      <c r="F180" s="30"/>
    </row>
    <row r="181" ht="15">
      <c r="F181" s="30"/>
    </row>
    <row r="182" ht="15">
      <c r="F182" s="30"/>
    </row>
    <row r="183" ht="15">
      <c r="F183" s="30"/>
    </row>
    <row r="184" ht="15">
      <c r="F184" s="30"/>
    </row>
    <row r="185" ht="15">
      <c r="F185" s="30"/>
    </row>
    <row r="186" ht="15">
      <c r="F186" s="30"/>
    </row>
    <row r="187" ht="15">
      <c r="F187" s="30"/>
    </row>
    <row r="188" ht="15">
      <c r="F188" s="30"/>
    </row>
    <row r="189" spans="1:6" ht="15">
      <c r="A189" s="11" t="s">
        <v>26</v>
      </c>
      <c r="B189" s="12" t="s">
        <v>112</v>
      </c>
      <c r="C189" s="13"/>
      <c r="D189" s="13"/>
      <c r="E189" s="13"/>
      <c r="F189" s="13"/>
    </row>
    <row r="190" spans="2:6" ht="15">
      <c r="B190" s="13"/>
      <c r="C190" s="13"/>
      <c r="D190" s="13"/>
      <c r="E190" s="13"/>
      <c r="F190" s="13"/>
    </row>
    <row r="191" spans="2:6" ht="15">
      <c r="B191" s="13"/>
      <c r="C191" s="13"/>
      <c r="D191" s="13"/>
      <c r="E191" s="13"/>
      <c r="F191" s="13"/>
    </row>
    <row r="192" spans="2:6" ht="15">
      <c r="B192" s="13"/>
      <c r="C192" s="13"/>
      <c r="D192" s="13"/>
      <c r="E192" s="13"/>
      <c r="F192" s="13"/>
    </row>
    <row r="193" spans="2:6" ht="15">
      <c r="B193" s="13"/>
      <c r="C193" s="13"/>
      <c r="D193" s="13"/>
      <c r="E193" s="13"/>
      <c r="F193" s="13"/>
    </row>
    <row r="194" spans="1:2" s="13" customFormat="1" ht="15">
      <c r="A194" s="16" t="s">
        <v>27</v>
      </c>
      <c r="B194" s="12" t="s">
        <v>253</v>
      </c>
    </row>
    <row r="195" s="13" customFormat="1" ht="15">
      <c r="A195" s="17"/>
    </row>
    <row r="196" spans="1:2" s="13" customFormat="1" ht="15">
      <c r="A196" s="17"/>
      <c r="B196" s="13" t="s">
        <v>206</v>
      </c>
    </row>
    <row r="197" s="13" customFormat="1" ht="15">
      <c r="A197" s="17"/>
    </row>
    <row r="198" spans="1:6" s="13" customFormat="1" ht="15">
      <c r="A198" s="17"/>
      <c r="F198" s="24" t="s">
        <v>3</v>
      </c>
    </row>
    <row r="199" spans="1:6" s="13" customFormat="1" ht="15">
      <c r="A199" s="17"/>
      <c r="F199" s="24"/>
    </row>
    <row r="200" spans="1:6" s="13" customFormat="1" ht="15">
      <c r="A200" s="17"/>
      <c r="B200" s="13" t="s">
        <v>205</v>
      </c>
      <c r="F200" s="24"/>
    </row>
    <row r="201" spans="1:6" s="13" customFormat="1" ht="15.75" thickBot="1">
      <c r="A201" s="17"/>
      <c r="B201" s="13" t="s">
        <v>53</v>
      </c>
      <c r="F201" s="102">
        <v>50</v>
      </c>
    </row>
    <row r="202" spans="1:6" s="13" customFormat="1" ht="15.75" thickTop="1">
      <c r="A202" s="17"/>
      <c r="F202" s="34"/>
    </row>
    <row r="203" spans="1:6" s="13" customFormat="1" ht="15" hidden="1">
      <c r="A203" s="17"/>
      <c r="F203" s="24" t="s">
        <v>3</v>
      </c>
    </row>
    <row r="204" spans="1:2" s="13" customFormat="1" ht="15" hidden="1">
      <c r="A204" s="17"/>
      <c r="B204" s="13" t="s">
        <v>73</v>
      </c>
    </row>
    <row r="205" spans="1:6" s="13" customFormat="1" ht="15" hidden="1">
      <c r="A205" s="17"/>
      <c r="B205" s="35" t="s">
        <v>130</v>
      </c>
      <c r="F205" s="30">
        <v>1300</v>
      </c>
    </row>
    <row r="206" s="13" customFormat="1" ht="15" hidden="1">
      <c r="A206" s="17"/>
    </row>
    <row r="207" spans="1:2" s="13" customFormat="1" ht="15">
      <c r="A207" s="16" t="s">
        <v>28</v>
      </c>
      <c r="B207" s="12" t="s">
        <v>250</v>
      </c>
    </row>
    <row r="208" spans="2:6" ht="15">
      <c r="B208" s="13"/>
      <c r="C208" s="13"/>
      <c r="D208" s="13"/>
      <c r="E208" s="13"/>
      <c r="F208" s="13"/>
    </row>
    <row r="224" spans="1:2" s="13" customFormat="1" ht="15">
      <c r="A224" s="16" t="s">
        <v>29</v>
      </c>
      <c r="B224" s="12" t="s">
        <v>251</v>
      </c>
    </row>
    <row r="225" spans="2:7" ht="15">
      <c r="B225" s="13"/>
      <c r="C225" s="13"/>
      <c r="D225" s="13"/>
      <c r="E225" s="13"/>
      <c r="F225" s="13"/>
      <c r="G225" s="13"/>
    </row>
    <row r="233" spans="1:2" s="13" customFormat="1" ht="15">
      <c r="A233" s="16" t="s">
        <v>30</v>
      </c>
      <c r="B233" s="12" t="s">
        <v>252</v>
      </c>
    </row>
    <row r="234" spans="2:4" ht="15">
      <c r="B234" s="13"/>
      <c r="C234" s="13"/>
      <c r="D234" s="13"/>
    </row>
    <row r="238" spans="2:6" ht="15">
      <c r="B238" s="13"/>
      <c r="C238" s="13"/>
      <c r="D238" s="13"/>
      <c r="E238" s="13"/>
      <c r="F238" s="13"/>
    </row>
    <row r="239" spans="2:6" ht="15">
      <c r="B239" s="13"/>
      <c r="C239" s="13"/>
      <c r="D239" s="13"/>
      <c r="E239" s="13"/>
      <c r="F239" s="13"/>
    </row>
    <row r="240" spans="2:6" ht="15">
      <c r="B240" s="13"/>
      <c r="C240" s="13"/>
      <c r="D240" s="13"/>
      <c r="E240" s="13"/>
      <c r="F240" s="13"/>
    </row>
    <row r="241" spans="2:6" ht="15">
      <c r="B241" s="13"/>
      <c r="C241" s="13"/>
      <c r="D241" s="13"/>
      <c r="E241" s="13"/>
      <c r="F241" s="13"/>
    </row>
    <row r="242" spans="2:6" ht="15">
      <c r="B242" s="13"/>
      <c r="C242" s="13"/>
      <c r="D242" s="13"/>
      <c r="E242" s="13"/>
      <c r="F242" s="13"/>
    </row>
    <row r="243" spans="2:6" ht="15">
      <c r="B243" s="13"/>
      <c r="C243" s="13"/>
      <c r="D243" s="13"/>
      <c r="E243" s="13"/>
      <c r="F243" s="13"/>
    </row>
    <row r="244" spans="2:6" ht="15">
      <c r="B244" s="13"/>
      <c r="C244" s="13"/>
      <c r="D244" s="13"/>
      <c r="E244" s="13"/>
      <c r="F244" s="13"/>
    </row>
    <row r="245" spans="2:6" ht="15">
      <c r="B245" s="13"/>
      <c r="C245" s="13"/>
      <c r="D245" s="13"/>
      <c r="E245" s="13"/>
      <c r="F245" s="13"/>
    </row>
    <row r="246" spans="2:6" ht="15">
      <c r="B246" s="13"/>
      <c r="C246" s="13"/>
      <c r="D246" s="13"/>
      <c r="E246" s="13"/>
      <c r="F246" s="13"/>
    </row>
    <row r="247" spans="2:6" ht="15">
      <c r="B247" s="13"/>
      <c r="C247" s="13"/>
      <c r="D247" s="13"/>
      <c r="E247" s="13"/>
      <c r="F247" s="13"/>
    </row>
    <row r="248" spans="2:6" ht="15">
      <c r="B248" s="13"/>
      <c r="C248" s="13"/>
      <c r="D248" s="13"/>
      <c r="E248" s="13"/>
      <c r="F248" s="13"/>
    </row>
    <row r="249" spans="1:6" ht="15">
      <c r="A249" s="11" t="s">
        <v>40</v>
      </c>
      <c r="B249" s="12" t="s">
        <v>128</v>
      </c>
      <c r="C249" s="13"/>
      <c r="D249" s="13"/>
      <c r="E249" s="13"/>
      <c r="F249" s="13"/>
    </row>
    <row r="250" spans="2:6" ht="15">
      <c r="B250" s="13"/>
      <c r="C250" s="13"/>
      <c r="D250" s="13"/>
      <c r="E250" s="13"/>
      <c r="F250" s="13"/>
    </row>
    <row r="254" spans="1:2" s="13" customFormat="1" ht="15">
      <c r="A254" s="16" t="s">
        <v>41</v>
      </c>
      <c r="B254" s="12" t="s">
        <v>6</v>
      </c>
    </row>
    <row r="255" spans="1:9" ht="15">
      <c r="A255" s="9"/>
      <c r="B255" s="13"/>
      <c r="C255" s="13"/>
      <c r="D255" s="13"/>
      <c r="E255" s="13"/>
      <c r="F255" s="24"/>
      <c r="G255" s="13"/>
      <c r="H255" s="24"/>
      <c r="I255" s="13"/>
    </row>
    <row r="256" spans="2:9" ht="15">
      <c r="B256" s="13"/>
      <c r="C256" s="13"/>
      <c r="D256" s="13"/>
      <c r="E256" s="13"/>
      <c r="F256" s="24" t="s">
        <v>86</v>
      </c>
      <c r="G256" s="13"/>
      <c r="H256" s="24" t="s">
        <v>86</v>
      </c>
      <c r="I256" s="13"/>
    </row>
    <row r="257" spans="2:9" ht="15">
      <c r="B257" s="13"/>
      <c r="C257" s="13"/>
      <c r="D257" s="13"/>
      <c r="E257" s="13"/>
      <c r="F257" s="24" t="s">
        <v>2</v>
      </c>
      <c r="G257" s="13"/>
      <c r="H257" s="24" t="s">
        <v>4</v>
      </c>
      <c r="I257" s="13"/>
    </row>
    <row r="258" spans="2:9" ht="15">
      <c r="B258" s="13"/>
      <c r="C258" s="13"/>
      <c r="D258" s="13"/>
      <c r="E258" s="13"/>
      <c r="F258" s="24" t="s">
        <v>254</v>
      </c>
      <c r="G258" s="13"/>
      <c r="H258" s="24" t="s">
        <v>254</v>
      </c>
      <c r="I258" s="13"/>
    </row>
    <row r="259" spans="2:9" ht="15">
      <c r="B259" s="13"/>
      <c r="C259" s="13"/>
      <c r="D259" s="13"/>
      <c r="E259" s="13"/>
      <c r="F259" s="24" t="s">
        <v>3</v>
      </c>
      <c r="G259" s="13"/>
      <c r="H259" s="24" t="s">
        <v>3</v>
      </c>
      <c r="I259" s="13"/>
    </row>
    <row r="260" spans="2:9" ht="15">
      <c r="B260" s="13" t="s">
        <v>113</v>
      </c>
      <c r="C260" s="13"/>
      <c r="D260" s="13"/>
      <c r="E260" s="13"/>
      <c r="F260" s="13"/>
      <c r="G260" s="13"/>
      <c r="H260" s="13"/>
      <c r="I260" s="13"/>
    </row>
    <row r="261" spans="2:10" ht="15">
      <c r="B261" s="13"/>
      <c r="C261" s="13"/>
      <c r="D261" s="13"/>
      <c r="E261" s="13"/>
      <c r="F261" s="13"/>
      <c r="G261" s="13"/>
      <c r="H261" s="13"/>
      <c r="I261" s="13"/>
      <c r="J261" s="14"/>
    </row>
    <row r="262" spans="2:10" ht="15">
      <c r="B262" s="13" t="s">
        <v>115</v>
      </c>
      <c r="C262" s="13"/>
      <c r="D262" s="13"/>
      <c r="E262" s="13"/>
      <c r="F262" s="30"/>
      <c r="G262" s="30"/>
      <c r="H262" s="30"/>
      <c r="I262" s="13"/>
      <c r="J262" s="14"/>
    </row>
    <row r="263" spans="2:10" ht="12.75" customHeight="1" hidden="1">
      <c r="B263" s="13"/>
      <c r="C263" s="13"/>
      <c r="D263" s="13"/>
      <c r="E263" s="13"/>
      <c r="F263" s="30"/>
      <c r="G263" s="30"/>
      <c r="H263" s="30"/>
      <c r="I263" s="13"/>
      <c r="J263" s="14"/>
    </row>
    <row r="264" spans="2:10" ht="15">
      <c r="B264" s="35" t="s">
        <v>153</v>
      </c>
      <c r="C264" s="13"/>
      <c r="D264" s="13"/>
      <c r="E264" s="13"/>
      <c r="F264" s="30">
        <v>761</v>
      </c>
      <c r="G264" s="30"/>
      <c r="H264" s="30">
        <v>4461</v>
      </c>
      <c r="I264" s="36"/>
      <c r="J264" s="36"/>
    </row>
    <row r="265" spans="2:10" ht="15">
      <c r="B265" s="35" t="s">
        <v>154</v>
      </c>
      <c r="C265" s="13"/>
      <c r="D265" s="13"/>
      <c r="E265" s="13"/>
      <c r="F265" s="31">
        <v>278</v>
      </c>
      <c r="G265" s="30"/>
      <c r="H265" s="31">
        <v>246</v>
      </c>
      <c r="I265" s="36"/>
      <c r="J265" s="36"/>
    </row>
    <row r="266" spans="2:10" ht="15">
      <c r="B266" s="13"/>
      <c r="C266" s="13"/>
      <c r="D266" s="13"/>
      <c r="E266" s="13"/>
      <c r="F266" s="36">
        <f>SUM(F264:F265)</f>
        <v>1039</v>
      </c>
      <c r="G266" s="30"/>
      <c r="H266" s="36">
        <f>SUM(H264:H265)</f>
        <v>4707</v>
      </c>
      <c r="I266" s="36"/>
      <c r="J266" s="36"/>
    </row>
    <row r="267" spans="2:10" ht="15">
      <c r="B267" s="13" t="s">
        <v>155</v>
      </c>
      <c r="C267" s="13"/>
      <c r="D267" s="13"/>
      <c r="E267" s="13"/>
      <c r="F267" s="36"/>
      <c r="G267" s="30"/>
      <c r="H267" s="36"/>
      <c r="I267" s="36"/>
      <c r="J267" s="36"/>
    </row>
    <row r="268" spans="2:10" ht="15">
      <c r="B268" s="35" t="s">
        <v>153</v>
      </c>
      <c r="C268" s="13"/>
      <c r="D268" s="13"/>
      <c r="E268" s="13"/>
      <c r="F268" s="30">
        <v>-43</v>
      </c>
      <c r="G268" s="30"/>
      <c r="H268" s="30">
        <v>-43</v>
      </c>
      <c r="I268" s="36"/>
      <c r="J268" s="36"/>
    </row>
    <row r="269" spans="2:10" ht="15">
      <c r="B269" s="35" t="s">
        <v>154</v>
      </c>
      <c r="C269" s="13"/>
      <c r="D269" s="13"/>
      <c r="E269" s="13"/>
      <c r="F269" s="30">
        <v>30</v>
      </c>
      <c r="G269" s="30"/>
      <c r="H269" s="30">
        <v>17</v>
      </c>
      <c r="I269" s="36"/>
      <c r="J269" s="36"/>
    </row>
    <row r="270" spans="2:10" ht="15.75" thickBot="1">
      <c r="B270" s="13" t="s">
        <v>114</v>
      </c>
      <c r="C270" s="13"/>
      <c r="D270" s="13"/>
      <c r="E270" s="13"/>
      <c r="F270" s="28">
        <f>SUM(F266:F269)</f>
        <v>1026</v>
      </c>
      <c r="G270" s="30"/>
      <c r="H270" s="28">
        <f>SUM(H266:H269)</f>
        <v>4681</v>
      </c>
      <c r="I270" s="19"/>
      <c r="J270" s="19"/>
    </row>
    <row r="271" spans="2:10" ht="15.75" thickTop="1">
      <c r="B271" s="13"/>
      <c r="C271" s="13"/>
      <c r="D271" s="13"/>
      <c r="E271" s="13"/>
      <c r="F271" s="13"/>
      <c r="G271" s="13"/>
      <c r="H271" s="13"/>
      <c r="I271" s="13"/>
      <c r="J271" s="14"/>
    </row>
    <row r="272" spans="2:9" ht="15">
      <c r="B272" s="13"/>
      <c r="C272" s="13"/>
      <c r="D272" s="13"/>
      <c r="E272" s="13"/>
      <c r="F272" s="13"/>
      <c r="G272" s="13"/>
      <c r="H272" s="13"/>
      <c r="I272" s="13"/>
    </row>
    <row r="273" spans="2:9" ht="15">
      <c r="B273" s="13" t="s">
        <v>158</v>
      </c>
      <c r="C273" s="13"/>
      <c r="D273" s="13"/>
      <c r="E273" s="13"/>
      <c r="F273" s="13"/>
      <c r="G273" s="13"/>
      <c r="H273" s="13"/>
      <c r="I273" s="13"/>
    </row>
    <row r="274" spans="2:9" ht="15">
      <c r="B274" s="13"/>
      <c r="C274" s="13"/>
      <c r="D274" s="13"/>
      <c r="E274" s="13"/>
      <c r="F274" s="13"/>
      <c r="G274" s="13"/>
      <c r="H274" s="13"/>
      <c r="I274" s="13"/>
    </row>
    <row r="275" spans="2:9" ht="15">
      <c r="B275" s="13"/>
      <c r="C275" s="13"/>
      <c r="D275" s="13"/>
      <c r="E275" s="13"/>
      <c r="F275" s="24" t="s">
        <v>86</v>
      </c>
      <c r="G275" s="13"/>
      <c r="H275" s="24" t="s">
        <v>86</v>
      </c>
      <c r="I275" s="13"/>
    </row>
    <row r="276" spans="2:9" ht="15">
      <c r="B276" s="13"/>
      <c r="C276" s="13"/>
      <c r="D276" s="13"/>
      <c r="E276" s="13"/>
      <c r="F276" s="24" t="s">
        <v>2</v>
      </c>
      <c r="G276" s="13"/>
      <c r="H276" s="24" t="s">
        <v>4</v>
      </c>
      <c r="I276" s="13"/>
    </row>
    <row r="277" spans="2:9" ht="15">
      <c r="B277" s="13"/>
      <c r="C277" s="13"/>
      <c r="D277" s="13"/>
      <c r="E277" s="13"/>
      <c r="F277" s="24" t="str">
        <f>F258</f>
        <v>31.12.05</v>
      </c>
      <c r="G277" s="13"/>
      <c r="H277" s="24" t="str">
        <f>H258</f>
        <v>31.12.05</v>
      </c>
      <c r="I277" s="13"/>
    </row>
    <row r="278" spans="2:9" ht="15">
      <c r="B278" s="13"/>
      <c r="C278" s="13"/>
      <c r="D278" s="13"/>
      <c r="E278" s="13"/>
      <c r="F278" s="24" t="s">
        <v>3</v>
      </c>
      <c r="G278" s="13"/>
      <c r="H278" s="24" t="s">
        <v>3</v>
      </c>
      <c r="I278" s="13"/>
    </row>
    <row r="279" spans="2:9" ht="15">
      <c r="B279" s="13"/>
      <c r="C279" s="13"/>
      <c r="D279" s="13"/>
      <c r="E279" s="13"/>
      <c r="F279" s="13"/>
      <c r="G279" s="13"/>
      <c r="H279" s="13"/>
      <c r="I279" s="13"/>
    </row>
    <row r="280" spans="2:10" ht="15">
      <c r="B280" s="13" t="s">
        <v>156</v>
      </c>
      <c r="C280" s="13"/>
      <c r="D280" s="13"/>
      <c r="E280" s="13"/>
      <c r="F280" s="30">
        <v>1474</v>
      </c>
      <c r="G280" s="30"/>
      <c r="H280" s="30">
        <v>5288</v>
      </c>
      <c r="I280" s="36"/>
      <c r="J280" s="91"/>
    </row>
    <row r="281" spans="2:10" ht="15">
      <c r="B281" s="13" t="s">
        <v>157</v>
      </c>
      <c r="C281" s="13"/>
      <c r="D281" s="13"/>
      <c r="E281" s="13"/>
      <c r="F281" s="30">
        <v>-2</v>
      </c>
      <c r="G281" s="30"/>
      <c r="H281" s="30">
        <f>173</f>
        <v>173</v>
      </c>
      <c r="I281" s="36"/>
      <c r="J281" s="91"/>
    </row>
    <row r="282" spans="2:10" ht="15" hidden="1">
      <c r="B282" s="13" t="s">
        <v>190</v>
      </c>
      <c r="C282" s="13"/>
      <c r="D282" s="13"/>
      <c r="E282" s="13"/>
      <c r="F282" s="30">
        <v>0</v>
      </c>
      <c r="G282" s="30"/>
      <c r="H282" s="30">
        <v>0</v>
      </c>
      <c r="I282" s="36"/>
      <c r="J282" s="91"/>
    </row>
    <row r="283" spans="1:10" ht="15">
      <c r="A283" s="17"/>
      <c r="B283" s="13" t="s">
        <v>224</v>
      </c>
      <c r="C283" s="13"/>
      <c r="D283" s="13"/>
      <c r="E283" s="13"/>
      <c r="F283" s="30">
        <v>155</v>
      </c>
      <c r="G283" s="30"/>
      <c r="H283" s="30">
        <v>0</v>
      </c>
      <c r="I283" s="36"/>
      <c r="J283" s="91"/>
    </row>
    <row r="284" spans="2:10" ht="15">
      <c r="B284" s="13" t="s">
        <v>210</v>
      </c>
      <c r="C284" s="13"/>
      <c r="D284" s="13"/>
      <c r="E284" s="13"/>
      <c r="F284" s="30">
        <v>-24</v>
      </c>
      <c r="G284" s="30"/>
      <c r="H284" s="30">
        <v>-24</v>
      </c>
      <c r="I284" s="36"/>
      <c r="J284" s="91"/>
    </row>
    <row r="285" spans="2:10" ht="15">
      <c r="B285" s="13" t="s">
        <v>116</v>
      </c>
      <c r="C285" s="13"/>
      <c r="D285" s="13"/>
      <c r="E285" s="13"/>
      <c r="F285" s="30">
        <v>-367</v>
      </c>
      <c r="G285" s="30"/>
      <c r="H285" s="30">
        <v>-469</v>
      </c>
      <c r="I285" s="36"/>
      <c r="J285" s="91"/>
    </row>
    <row r="286" spans="2:10" ht="15">
      <c r="B286" s="13" t="s">
        <v>181</v>
      </c>
      <c r="C286" s="13"/>
      <c r="D286" s="13"/>
      <c r="E286" s="13"/>
      <c r="F286" s="30">
        <v>-197</v>
      </c>
      <c r="G286" s="30"/>
      <c r="H286" s="30">
        <v>-261</v>
      </c>
      <c r="I286" s="36"/>
      <c r="J286" s="91"/>
    </row>
    <row r="287" spans="2:10" ht="15">
      <c r="B287" s="13" t="s">
        <v>155</v>
      </c>
      <c r="C287" s="13"/>
      <c r="D287" s="13"/>
      <c r="E287" s="13"/>
      <c r="F287" s="30">
        <v>-13</v>
      </c>
      <c r="G287" s="30"/>
      <c r="H287" s="30">
        <f>H268+H269</f>
        <v>-26</v>
      </c>
      <c r="I287" s="36"/>
      <c r="J287" s="91"/>
    </row>
    <row r="288" spans="2:10" ht="15.75" thickBot="1">
      <c r="B288" s="13" t="s">
        <v>114</v>
      </c>
      <c r="C288" s="13"/>
      <c r="D288" s="13"/>
      <c r="E288" s="13"/>
      <c r="F288" s="32">
        <f>SUM(F280:F287)</f>
        <v>1026</v>
      </c>
      <c r="G288" s="30"/>
      <c r="H288" s="32">
        <f>SUM(H280:H287)</f>
        <v>4681</v>
      </c>
      <c r="I288" s="36"/>
      <c r="J288" s="14"/>
    </row>
    <row r="289" spans="6:8" ht="15.75" thickTop="1">
      <c r="F289" s="30"/>
      <c r="G289" s="30"/>
      <c r="H289" s="30"/>
    </row>
    <row r="290" spans="6:8" ht="15">
      <c r="F290" s="30"/>
      <c r="G290" s="30"/>
      <c r="H290" s="30"/>
    </row>
    <row r="291" spans="1:2" ht="15">
      <c r="A291" s="11" t="s">
        <v>42</v>
      </c>
      <c r="B291" s="15" t="s">
        <v>55</v>
      </c>
    </row>
    <row r="296" spans="1:2" ht="15">
      <c r="A296" s="11" t="s">
        <v>44</v>
      </c>
      <c r="B296" s="15" t="s">
        <v>43</v>
      </c>
    </row>
    <row r="302" spans="2:3" ht="15">
      <c r="B302" s="13"/>
      <c r="C302" s="13"/>
    </row>
    <row r="303" spans="1:4" ht="15">
      <c r="A303" s="11" t="s">
        <v>45</v>
      </c>
      <c r="B303" s="12" t="s">
        <v>215</v>
      </c>
      <c r="C303" s="13"/>
      <c r="D303" s="13"/>
    </row>
    <row r="308" spans="2:4" ht="15">
      <c r="B308" s="13"/>
      <c r="C308" s="13"/>
      <c r="D308" s="13"/>
    </row>
    <row r="309" spans="1:2" s="13" customFormat="1" ht="15">
      <c r="A309" s="16" t="s">
        <v>47</v>
      </c>
      <c r="B309" s="12" t="s">
        <v>46</v>
      </c>
    </row>
    <row r="310" s="13" customFormat="1" ht="15">
      <c r="A310" s="17"/>
    </row>
    <row r="311" spans="1:8" s="13" customFormat="1" ht="15">
      <c r="A311" s="17"/>
      <c r="D311" s="24" t="s">
        <v>117</v>
      </c>
      <c r="E311" s="24"/>
      <c r="F311" s="24" t="s">
        <v>118</v>
      </c>
      <c r="G311" s="24"/>
      <c r="H311" s="24" t="s">
        <v>14</v>
      </c>
    </row>
    <row r="312" spans="1:8" s="13" customFormat="1" ht="15">
      <c r="A312" s="17"/>
      <c r="B312" s="13" t="s">
        <v>122</v>
      </c>
      <c r="D312" s="24" t="s">
        <v>3</v>
      </c>
      <c r="F312" s="24" t="s">
        <v>3</v>
      </c>
      <c r="H312" s="24" t="s">
        <v>3</v>
      </c>
    </row>
    <row r="313" s="13" customFormat="1" ht="15">
      <c r="A313" s="17"/>
    </row>
    <row r="314" spans="1:8" s="13" customFormat="1" ht="15">
      <c r="A314" s="17"/>
      <c r="B314" s="37" t="s">
        <v>123</v>
      </c>
      <c r="D314" s="30"/>
      <c r="E314" s="30"/>
      <c r="F314" s="30"/>
      <c r="G314" s="30"/>
      <c r="H314" s="30"/>
    </row>
    <row r="315" spans="1:8" s="13" customFormat="1" ht="15">
      <c r="A315" s="17"/>
      <c r="D315" s="30"/>
      <c r="E315" s="30"/>
      <c r="F315" s="30"/>
      <c r="G315" s="30"/>
      <c r="H315" s="30"/>
    </row>
    <row r="316" spans="1:8" s="13" customFormat="1" ht="15">
      <c r="A316" s="17"/>
      <c r="B316" s="13" t="s">
        <v>119</v>
      </c>
      <c r="D316" s="30">
        <v>3722</v>
      </c>
      <c r="E316" s="30"/>
      <c r="F316" s="30">
        <v>0</v>
      </c>
      <c r="G316" s="30"/>
      <c r="H316" s="30">
        <f>SUM(D316:F316)</f>
        <v>3722</v>
      </c>
    </row>
    <row r="317" spans="1:8" s="13" customFormat="1" ht="15">
      <c r="A317" s="17"/>
      <c r="B317" s="13" t="s">
        <v>196</v>
      </c>
      <c r="D317" s="30">
        <v>410</v>
      </c>
      <c r="E317" s="30"/>
      <c r="F317" s="30">
        <v>0</v>
      </c>
      <c r="G317" s="30"/>
      <c r="H317" s="30">
        <f>SUM(D317:F317)</f>
        <v>410</v>
      </c>
    </row>
    <row r="318" spans="1:8" s="13" customFormat="1" ht="15">
      <c r="A318" s="17"/>
      <c r="B318" s="13" t="s">
        <v>124</v>
      </c>
      <c r="D318" s="30">
        <v>74248</v>
      </c>
      <c r="E318" s="30"/>
      <c r="F318" s="30">
        <v>0</v>
      </c>
      <c r="G318" s="30"/>
      <c r="H318" s="30">
        <f>SUM(D318:F318)</f>
        <v>74248</v>
      </c>
    </row>
    <row r="319" spans="1:8" s="13" customFormat="1" ht="15">
      <c r="A319" s="17"/>
      <c r="B319" s="13" t="s">
        <v>120</v>
      </c>
      <c r="D319" s="30">
        <v>1216</v>
      </c>
      <c r="E319" s="30"/>
      <c r="F319" s="30">
        <v>0</v>
      </c>
      <c r="G319" s="30"/>
      <c r="H319" s="30">
        <f>SUM(D319:F319)</f>
        <v>1216</v>
      </c>
    </row>
    <row r="320" spans="1:8" s="13" customFormat="1" ht="15">
      <c r="A320" s="17"/>
      <c r="B320" s="13" t="s">
        <v>249</v>
      </c>
      <c r="D320" s="30">
        <v>1690</v>
      </c>
      <c r="E320" s="30"/>
      <c r="F320" s="30"/>
      <c r="G320" s="30"/>
      <c r="H320" s="30">
        <f>SUM(D320:F320)</f>
        <v>1690</v>
      </c>
    </row>
    <row r="321" spans="1:8" s="13" customFormat="1" ht="15">
      <c r="A321" s="17"/>
      <c r="B321" s="13" t="s">
        <v>121</v>
      </c>
      <c r="D321" s="38">
        <f>SUM(D316:D320)</f>
        <v>81286</v>
      </c>
      <c r="E321" s="30"/>
      <c r="F321" s="38">
        <f>SUM(F316:F319)</f>
        <v>0</v>
      </c>
      <c r="G321" s="30"/>
      <c r="H321" s="38">
        <f>SUM(H316:H320)</f>
        <v>81286</v>
      </c>
    </row>
    <row r="322" spans="1:8" s="13" customFormat="1" ht="15">
      <c r="A322" s="17"/>
      <c r="D322" s="30"/>
      <c r="E322" s="30"/>
      <c r="F322" s="30"/>
      <c r="G322" s="30"/>
      <c r="H322" s="30"/>
    </row>
    <row r="323" spans="1:8" s="13" customFormat="1" ht="15">
      <c r="A323" s="17"/>
      <c r="B323" s="37" t="s">
        <v>125</v>
      </c>
      <c r="D323" s="30"/>
      <c r="E323" s="30"/>
      <c r="F323" s="30"/>
      <c r="G323" s="30"/>
      <c r="H323" s="30"/>
    </row>
    <row r="324" spans="1:8" s="13" customFormat="1" ht="15">
      <c r="A324" s="17"/>
      <c r="D324" s="30"/>
      <c r="E324" s="30"/>
      <c r="F324" s="30"/>
      <c r="G324" s="30"/>
      <c r="H324" s="30"/>
    </row>
    <row r="325" spans="1:8" s="13" customFormat="1" ht="15">
      <c r="A325" s="17"/>
      <c r="B325" s="13" t="s">
        <v>196</v>
      </c>
      <c r="D325" s="30">
        <v>346</v>
      </c>
      <c r="E325" s="30"/>
      <c r="F325" s="30">
        <v>0</v>
      </c>
      <c r="G325" s="30"/>
      <c r="H325" s="30">
        <f>SUM(D325:F325)</f>
        <v>346</v>
      </c>
    </row>
    <row r="326" spans="1:8" s="13" customFormat="1" ht="15">
      <c r="A326" s="17"/>
      <c r="B326" s="13" t="s">
        <v>120</v>
      </c>
      <c r="D326" s="30">
        <v>9730</v>
      </c>
      <c r="E326" s="30"/>
      <c r="F326" s="30">
        <v>0</v>
      </c>
      <c r="G326" s="30"/>
      <c r="H326" s="30">
        <f>SUM(D326:F326)</f>
        <v>9730</v>
      </c>
    </row>
    <row r="327" spans="1:8" s="13" customFormat="1" ht="15">
      <c r="A327" s="17"/>
      <c r="B327" s="13" t="s">
        <v>121</v>
      </c>
      <c r="D327" s="38">
        <f>SUM(D325:D326)</f>
        <v>10076</v>
      </c>
      <c r="E327" s="30"/>
      <c r="F327" s="38">
        <f>SUM(F323:F326)</f>
        <v>0</v>
      </c>
      <c r="G327" s="30"/>
      <c r="H327" s="38">
        <f>SUM(H323:H326)</f>
        <v>10076</v>
      </c>
    </row>
    <row r="328" spans="1:8" s="13" customFormat="1" ht="15">
      <c r="A328" s="17"/>
      <c r="D328" s="30"/>
      <c r="E328" s="30"/>
      <c r="F328" s="30"/>
      <c r="G328" s="30"/>
      <c r="H328" s="30"/>
    </row>
    <row r="329" spans="1:8" s="13" customFormat="1" ht="15.75" thickBot="1">
      <c r="A329" s="17"/>
      <c r="B329" s="13" t="s">
        <v>14</v>
      </c>
      <c r="D329" s="32">
        <f>D321+D327</f>
        <v>91362</v>
      </c>
      <c r="F329" s="32">
        <f>F321+F327</f>
        <v>0</v>
      </c>
      <c r="H329" s="32">
        <f>H321+H327</f>
        <v>91362</v>
      </c>
    </row>
    <row r="330" s="13" customFormat="1" ht="15.75" thickTop="1">
      <c r="A330" s="17"/>
    </row>
    <row r="331" s="13" customFormat="1" ht="15">
      <c r="A331" s="17"/>
    </row>
    <row r="332" spans="1:2" s="13" customFormat="1" ht="15">
      <c r="A332" s="16" t="s">
        <v>49</v>
      </c>
      <c r="B332" s="12" t="s">
        <v>48</v>
      </c>
    </row>
    <row r="333" s="13" customFormat="1" ht="15">
      <c r="A333" s="17"/>
    </row>
    <row r="334" s="13" customFormat="1" ht="15">
      <c r="A334" s="17"/>
    </row>
    <row r="335" s="13" customFormat="1" ht="15">
      <c r="A335" s="17"/>
    </row>
    <row r="336" s="13" customFormat="1" ht="15">
      <c r="A336" s="17"/>
    </row>
    <row r="337" s="13" customFormat="1" ht="15">
      <c r="A337" s="17"/>
    </row>
    <row r="338" spans="1:2" s="13" customFormat="1" ht="15">
      <c r="A338" s="16" t="s">
        <v>51</v>
      </c>
      <c r="B338" s="12" t="s">
        <v>50</v>
      </c>
    </row>
    <row r="339" s="13" customFormat="1" ht="15">
      <c r="A339" s="17"/>
    </row>
    <row r="340" s="13" customFormat="1" ht="15">
      <c r="A340" s="17"/>
    </row>
    <row r="341" s="13" customFormat="1" ht="15">
      <c r="A341" s="17"/>
    </row>
    <row r="342" s="13" customFormat="1" ht="15">
      <c r="A342" s="17"/>
    </row>
    <row r="343" spans="1:2" s="13" customFormat="1" ht="15">
      <c r="A343" s="16" t="s">
        <v>126</v>
      </c>
      <c r="B343" s="12" t="s">
        <v>127</v>
      </c>
    </row>
    <row r="344" spans="1:2" s="13" customFormat="1" ht="15">
      <c r="A344" s="16"/>
      <c r="B344" s="12"/>
    </row>
    <row r="345" spans="1:2" s="13" customFormat="1" ht="15">
      <c r="A345" s="16"/>
      <c r="B345" s="13" t="s">
        <v>57</v>
      </c>
    </row>
    <row r="346" s="13" customFormat="1" ht="15">
      <c r="A346" s="16"/>
    </row>
    <row r="347" spans="1:10" s="13" customFormat="1" ht="15">
      <c r="A347" s="16"/>
      <c r="B347" s="12"/>
      <c r="F347" s="39" t="s">
        <v>159</v>
      </c>
      <c r="G347" s="40"/>
      <c r="H347" s="24" t="s">
        <v>160</v>
      </c>
      <c r="I347" s="40"/>
      <c r="J347" s="40"/>
    </row>
    <row r="348" spans="1:10" s="13" customFormat="1" ht="15">
      <c r="A348" s="16"/>
      <c r="B348" s="12"/>
      <c r="F348" s="24" t="s">
        <v>86</v>
      </c>
      <c r="G348" s="40"/>
      <c r="H348" s="24" t="s">
        <v>86</v>
      </c>
      <c r="I348" s="40"/>
      <c r="J348" s="40"/>
    </row>
    <row r="349" spans="1:10" s="13" customFormat="1" ht="15">
      <c r="A349" s="16"/>
      <c r="B349" s="12"/>
      <c r="F349" s="24" t="s">
        <v>2</v>
      </c>
      <c r="G349" s="40"/>
      <c r="H349" s="24" t="s">
        <v>4</v>
      </c>
      <c r="I349" s="40"/>
      <c r="J349" s="40"/>
    </row>
    <row r="350" spans="1:8" s="13" customFormat="1" ht="15">
      <c r="A350" s="17"/>
      <c r="F350" s="24" t="str">
        <f>F277</f>
        <v>31.12.05</v>
      </c>
      <c r="H350" s="24" t="str">
        <f>F350</f>
        <v>31.12.05</v>
      </c>
    </row>
    <row r="351" spans="1:8" s="13" customFormat="1" ht="15">
      <c r="A351" s="17"/>
      <c r="F351" s="24"/>
      <c r="H351" s="24"/>
    </row>
    <row r="352" spans="1:9" s="13" customFormat="1" ht="15.75" thickBot="1">
      <c r="A352" s="17"/>
      <c r="B352" s="13" t="s">
        <v>173</v>
      </c>
      <c r="F352" s="33">
        <f>'IS'!B41</f>
        <v>4047</v>
      </c>
      <c r="G352" s="30"/>
      <c r="H352" s="33">
        <f>'IS'!F45</f>
        <v>13893</v>
      </c>
      <c r="I352" s="34"/>
    </row>
    <row r="353" spans="1:10" s="13" customFormat="1" ht="15.75" thickTop="1">
      <c r="A353" s="17"/>
      <c r="F353" s="41"/>
      <c r="G353" s="30"/>
      <c r="H353" s="41"/>
      <c r="I353" s="34"/>
      <c r="J353" s="30"/>
    </row>
    <row r="354" spans="1:9" s="13" customFormat="1" ht="15">
      <c r="A354" s="17"/>
      <c r="B354" s="13" t="s">
        <v>56</v>
      </c>
      <c r="F354" s="41"/>
      <c r="G354" s="30"/>
      <c r="H354" s="41"/>
      <c r="I354" s="34"/>
    </row>
    <row r="355" spans="1:9" s="13" customFormat="1" ht="15.75" thickBot="1">
      <c r="A355" s="17"/>
      <c r="B355" s="13" t="s">
        <v>189</v>
      </c>
      <c r="F355" s="33">
        <v>121821</v>
      </c>
      <c r="G355" s="30"/>
      <c r="H355" s="33">
        <v>121821</v>
      </c>
      <c r="I355" s="34"/>
    </row>
    <row r="356" spans="1:9" s="13" customFormat="1" ht="15.75" thickTop="1">
      <c r="A356" s="17"/>
      <c r="F356" s="41"/>
      <c r="G356" s="30"/>
      <c r="H356" s="41"/>
      <c r="I356" s="34"/>
    </row>
    <row r="357" spans="1:9" s="13" customFormat="1" ht="15">
      <c r="A357" s="17"/>
      <c r="B357" s="13" t="s">
        <v>134</v>
      </c>
      <c r="I357" s="59"/>
    </row>
    <row r="358" spans="1:9" s="13" customFormat="1" ht="15">
      <c r="A358" s="17"/>
      <c r="B358" s="13" t="s">
        <v>133</v>
      </c>
      <c r="I358" s="59"/>
    </row>
    <row r="359" spans="1:9" s="13" customFormat="1" ht="15.75" thickBot="1">
      <c r="A359" s="17"/>
      <c r="B359" s="13" t="s">
        <v>174</v>
      </c>
      <c r="F359" s="42">
        <f>F352/F355</f>
        <v>0.03</v>
      </c>
      <c r="G359" s="30"/>
      <c r="H359" s="42">
        <f>H352/H355</f>
        <v>0.11</v>
      </c>
      <c r="I359" s="43"/>
    </row>
    <row r="360" spans="1:8" s="13" customFormat="1" ht="15.75" thickTop="1">
      <c r="A360" s="17"/>
      <c r="F360" s="43"/>
      <c r="G360" s="30"/>
      <c r="H360" s="43"/>
    </row>
    <row r="361" spans="1:8" s="13" customFormat="1" ht="15" hidden="1">
      <c r="A361" s="17"/>
      <c r="F361" s="43"/>
      <c r="G361" s="30"/>
      <c r="H361" s="43"/>
    </row>
    <row r="362" spans="1:8" s="13" customFormat="1" ht="15.75" hidden="1" thickBot="1">
      <c r="A362" s="17"/>
      <c r="B362" s="13" t="s">
        <v>137</v>
      </c>
      <c r="F362" s="33">
        <f>'IS'!B41</f>
        <v>4047</v>
      </c>
      <c r="G362" s="30"/>
      <c r="H362" s="33">
        <f>'IS'!F41</f>
        <v>13893</v>
      </c>
    </row>
    <row r="363" spans="1:8" s="13" customFormat="1" ht="15" hidden="1">
      <c r="A363" s="17"/>
      <c r="F363" s="43"/>
      <c r="G363" s="30"/>
      <c r="H363" s="43"/>
    </row>
    <row r="364" spans="1:8" s="13" customFormat="1" ht="15" hidden="1">
      <c r="A364" s="17"/>
      <c r="B364" s="13" t="s">
        <v>135</v>
      </c>
      <c r="F364" s="41"/>
      <c r="G364" s="30"/>
      <c r="H364" s="41"/>
    </row>
    <row r="365" spans="1:8" s="13" customFormat="1" ht="15.75" hidden="1" thickBot="1">
      <c r="A365" s="17"/>
      <c r="B365" s="13" t="s">
        <v>165</v>
      </c>
      <c r="F365" s="33">
        <v>30569</v>
      </c>
      <c r="G365" s="30"/>
      <c r="H365" s="33">
        <v>30569</v>
      </c>
    </row>
    <row r="366" spans="1:8" s="13" customFormat="1" ht="15" hidden="1">
      <c r="A366" s="17"/>
      <c r="F366" s="43"/>
      <c r="G366" s="30"/>
      <c r="H366" s="43"/>
    </row>
    <row r="367" spans="1:2" s="13" customFormat="1" ht="15" hidden="1">
      <c r="A367" s="17"/>
      <c r="B367" s="44" t="s">
        <v>162</v>
      </c>
    </row>
    <row r="368" spans="1:2" s="13" customFormat="1" ht="15" hidden="1">
      <c r="A368" s="17"/>
      <c r="B368" s="44" t="s">
        <v>136</v>
      </c>
    </row>
    <row r="369" spans="1:8" s="13" customFormat="1" ht="15.75" hidden="1" thickBot="1">
      <c r="A369" s="17"/>
      <c r="B369" s="44" t="s">
        <v>164</v>
      </c>
      <c r="F369" s="42">
        <f>(F362/F365)*100</f>
        <v>13.24</v>
      </c>
      <c r="G369" s="30"/>
      <c r="H369" s="42">
        <f>(H362/H365)*100</f>
        <v>45.45</v>
      </c>
    </row>
    <row r="370" spans="1:8" s="13" customFormat="1" ht="15" hidden="1">
      <c r="A370" s="17"/>
      <c r="F370" s="43"/>
      <c r="G370" s="30"/>
      <c r="H370" s="43"/>
    </row>
    <row r="371" spans="1:8" s="13" customFormat="1" ht="15">
      <c r="A371" s="17"/>
      <c r="F371" s="41"/>
      <c r="G371" s="30"/>
      <c r="H371" s="41"/>
    </row>
    <row r="372" spans="1:8" s="13" customFormat="1" ht="15">
      <c r="A372" s="17"/>
      <c r="F372" s="41"/>
      <c r="G372" s="30"/>
      <c r="H372" s="41"/>
    </row>
    <row r="373" spans="1:8" s="13" customFormat="1" ht="15">
      <c r="A373" s="17"/>
      <c r="F373" s="24"/>
      <c r="H373" s="24"/>
    </row>
    <row r="374" ht="15">
      <c r="A374" s="45"/>
    </row>
    <row r="385" ht="15">
      <c r="B385" s="15"/>
    </row>
    <row r="390" ht="15">
      <c r="B390" s="15"/>
    </row>
  </sheetData>
  <printOptions/>
  <pageMargins left="1.5" right="0.38" top="0.5" bottom="0.75" header="0.5" footer="0.5"/>
  <pageSetup horizontalDpi="600" verticalDpi="600" orientation="portrait" paperSize="9" scale="80" r:id="rId2"/>
  <rowBreaks count="3" manualBreakCount="3">
    <brk id="66" max="8" man="1"/>
    <brk id="253" max="255" man="1"/>
    <brk id="308" max="8" man="1"/>
  </rowBreaks>
  <colBreaks count="1" manualBreakCount="1">
    <brk id="9" max="2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Boon Koon</cp:lastModifiedBy>
  <cp:lastPrinted>2006-02-22T06:30:31Z</cp:lastPrinted>
  <dcterms:created xsi:type="dcterms:W3CDTF">2003-11-01T13:04:36Z</dcterms:created>
  <dcterms:modified xsi:type="dcterms:W3CDTF">2006-02-22T06:48:55Z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1461138908</vt:i4>
  </property>
  <property fmtid="{D5CDD505-2E9C-101B-9397-08002B2CF9AE}" pid="3" name="_EmailSubject">
    <vt:lpwstr>BKG - Fourth Quarterly reports Dec 2005</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PreviousAdHocReviewCycleID">
    <vt:i4>-1535197884</vt:i4>
  </property>
</Properties>
</file>